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Bolivia (Excel Quote Engines)/GHP/"/>
    </mc:Choice>
  </mc:AlternateContent>
  <xr:revisionPtr revIDLastSave="0" documentId="13_ncr:1_{3B60B0F0-F0DC-0D4A-B76A-7F9927B4B67E}" xr6:coauthVersionLast="47" xr6:coauthVersionMax="47" xr10:uidLastSave="{00000000-0000-0000-0000-000000000000}"/>
  <bookViews>
    <workbookView xWindow="20" yWindow="520" windowWidth="33600" windowHeight="20500" tabRatio="804" xr2:uid="{00000000-000D-0000-FFFF-FFFF00000000}"/>
  </bookViews>
  <sheets>
    <sheet name="INGRESO DE DATOS" sheetId="6" r:id="rId1"/>
    <sheet name="Global Ultimate Health  Plan" sheetId="21" r:id="rId2"/>
    <sheet name="Global Elite Health  Plan" sheetId="17" r:id="rId3"/>
    <sheet name="Global Premier Health  Plan" sheetId="16" r:id="rId4"/>
    <sheet name="Global Select Health Plan" sheetId="18" r:id="rId5"/>
    <sheet name="Global Major Medical Health  P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 Health  Plan'!$D$1:$L$82,'Global Elite Health  Plan'!$A$13:$B$111</definedName>
    <definedName name="_xlnm.Print_Area" localSheetId="5">'Global Major Medical Health  Pl'!$D$1:$I$74,'Global Major Medical Health  Pl'!$A$12:$B$72</definedName>
    <definedName name="_xlnm.Print_Area" localSheetId="3">'Global Premier Health  Plan'!$D$1:$J$75,'Global Premier Health  Plan'!$A$12:$B$100</definedName>
    <definedName name="_xlnm.Print_Area" localSheetId="4">'Global Select Health Plan'!$D$1:$J$75,'Global Select Health Plan'!$A$12:$B$86</definedName>
    <definedName name="_xlnm.Print_Area" localSheetId="1">'Global Ultimate Health  Plan'!$D$1:$I$84,'Global Ultimate Health  Plan'!$A$14:$B$114</definedName>
    <definedName name="_xlnm.Print_Area" localSheetId="6">'Resumen tarifas'!$A$1:$H$111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428" i="4" l="1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28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353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278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0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054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979" i="4"/>
  <c r="D830" i="4"/>
  <c r="E830" i="4"/>
  <c r="F830" i="4"/>
  <c r="D831" i="4"/>
  <c r="E831" i="4"/>
  <c r="F831" i="4"/>
  <c r="D832" i="4"/>
  <c r="E832" i="4"/>
  <c r="F832" i="4"/>
  <c r="D833" i="4"/>
  <c r="E833" i="4"/>
  <c r="F833" i="4"/>
  <c r="D834" i="4"/>
  <c r="E834" i="4"/>
  <c r="F834" i="4"/>
  <c r="D835" i="4"/>
  <c r="E835" i="4"/>
  <c r="F835" i="4"/>
  <c r="D836" i="4"/>
  <c r="E836" i="4"/>
  <c r="F836" i="4"/>
  <c r="D837" i="4"/>
  <c r="E837" i="4"/>
  <c r="F837" i="4"/>
  <c r="D838" i="4"/>
  <c r="E838" i="4"/>
  <c r="F838" i="4"/>
  <c r="D839" i="4"/>
  <c r="E839" i="4"/>
  <c r="F839" i="4"/>
  <c r="D840" i="4"/>
  <c r="E840" i="4"/>
  <c r="F840" i="4"/>
  <c r="D841" i="4"/>
  <c r="E841" i="4"/>
  <c r="F841" i="4"/>
  <c r="D842" i="4"/>
  <c r="E842" i="4"/>
  <c r="F842" i="4"/>
  <c r="D843" i="4"/>
  <c r="E843" i="4"/>
  <c r="F843" i="4"/>
  <c r="D844" i="4"/>
  <c r="E844" i="4"/>
  <c r="F844" i="4"/>
  <c r="D845" i="4"/>
  <c r="E845" i="4"/>
  <c r="F845" i="4"/>
  <c r="D846" i="4"/>
  <c r="E846" i="4"/>
  <c r="F846" i="4"/>
  <c r="D847" i="4"/>
  <c r="E847" i="4"/>
  <c r="F847" i="4"/>
  <c r="D848" i="4"/>
  <c r="E848" i="4"/>
  <c r="F848" i="4"/>
  <c r="D849" i="4"/>
  <c r="E849" i="4"/>
  <c r="F849" i="4"/>
  <c r="D850" i="4"/>
  <c r="E850" i="4"/>
  <c r="F850" i="4"/>
  <c r="D851" i="4"/>
  <c r="E851" i="4"/>
  <c r="F851" i="4"/>
  <c r="D852" i="4"/>
  <c r="E852" i="4"/>
  <c r="F852" i="4"/>
  <c r="D853" i="4"/>
  <c r="E853" i="4"/>
  <c r="F853" i="4"/>
  <c r="D854" i="4"/>
  <c r="E854" i="4"/>
  <c r="F854" i="4"/>
  <c r="D855" i="4"/>
  <c r="E855" i="4"/>
  <c r="F855" i="4"/>
  <c r="D856" i="4"/>
  <c r="E856" i="4"/>
  <c r="F856" i="4"/>
  <c r="D857" i="4"/>
  <c r="E857" i="4"/>
  <c r="F857" i="4"/>
  <c r="D858" i="4"/>
  <c r="E858" i="4"/>
  <c r="F858" i="4"/>
  <c r="D859" i="4"/>
  <c r="E859" i="4"/>
  <c r="F859" i="4"/>
  <c r="D860" i="4"/>
  <c r="E860" i="4"/>
  <c r="F860" i="4"/>
  <c r="D861" i="4"/>
  <c r="E861" i="4"/>
  <c r="F861" i="4"/>
  <c r="D862" i="4"/>
  <c r="E862" i="4"/>
  <c r="F862" i="4"/>
  <c r="D863" i="4"/>
  <c r="E863" i="4"/>
  <c r="F863" i="4"/>
  <c r="D864" i="4"/>
  <c r="E864" i="4"/>
  <c r="F864" i="4"/>
  <c r="D865" i="4"/>
  <c r="E865" i="4"/>
  <c r="F865" i="4"/>
  <c r="D866" i="4"/>
  <c r="E866" i="4"/>
  <c r="F866" i="4"/>
  <c r="D867" i="4"/>
  <c r="E867" i="4"/>
  <c r="F867" i="4"/>
  <c r="D868" i="4"/>
  <c r="E868" i="4"/>
  <c r="F868" i="4"/>
  <c r="D869" i="4"/>
  <c r="E869" i="4"/>
  <c r="F869" i="4"/>
  <c r="D870" i="4"/>
  <c r="E870" i="4"/>
  <c r="F870" i="4"/>
  <c r="D871" i="4"/>
  <c r="E871" i="4"/>
  <c r="F871" i="4"/>
  <c r="D872" i="4"/>
  <c r="E872" i="4"/>
  <c r="F872" i="4"/>
  <c r="D873" i="4"/>
  <c r="E873" i="4"/>
  <c r="F873" i="4"/>
  <c r="D874" i="4"/>
  <c r="E874" i="4"/>
  <c r="F874" i="4"/>
  <c r="D875" i="4"/>
  <c r="E875" i="4"/>
  <c r="F875" i="4"/>
  <c r="D876" i="4"/>
  <c r="E876" i="4"/>
  <c r="F876" i="4"/>
  <c r="D877" i="4"/>
  <c r="E877" i="4"/>
  <c r="F877" i="4"/>
  <c r="D878" i="4"/>
  <c r="E878" i="4"/>
  <c r="F878" i="4"/>
  <c r="D879" i="4"/>
  <c r="E879" i="4"/>
  <c r="F879" i="4"/>
  <c r="D880" i="4"/>
  <c r="E880" i="4"/>
  <c r="F880" i="4"/>
  <c r="D881" i="4"/>
  <c r="E881" i="4"/>
  <c r="F881" i="4"/>
  <c r="D882" i="4"/>
  <c r="E882" i="4"/>
  <c r="F882" i="4"/>
  <c r="D883" i="4"/>
  <c r="E883" i="4"/>
  <c r="F883" i="4"/>
  <c r="D884" i="4"/>
  <c r="E884" i="4"/>
  <c r="F884" i="4"/>
  <c r="D885" i="4"/>
  <c r="E885" i="4"/>
  <c r="F885" i="4"/>
  <c r="D886" i="4"/>
  <c r="E886" i="4"/>
  <c r="F886" i="4"/>
  <c r="D887" i="4"/>
  <c r="E887" i="4"/>
  <c r="F887" i="4"/>
  <c r="D888" i="4"/>
  <c r="E888" i="4"/>
  <c r="F888" i="4"/>
  <c r="D889" i="4"/>
  <c r="E889" i="4"/>
  <c r="F889" i="4"/>
  <c r="D890" i="4"/>
  <c r="E890" i="4"/>
  <c r="F890" i="4"/>
  <c r="D891" i="4"/>
  <c r="E891" i="4"/>
  <c r="F891" i="4"/>
  <c r="D892" i="4"/>
  <c r="E892" i="4"/>
  <c r="F892" i="4"/>
  <c r="D893" i="4"/>
  <c r="E893" i="4"/>
  <c r="F893" i="4"/>
  <c r="D894" i="4"/>
  <c r="E894" i="4"/>
  <c r="F894" i="4"/>
  <c r="D895" i="4"/>
  <c r="E895" i="4"/>
  <c r="F895" i="4"/>
  <c r="D896" i="4"/>
  <c r="E896" i="4"/>
  <c r="F896" i="4"/>
  <c r="D897" i="4"/>
  <c r="E897" i="4"/>
  <c r="F897" i="4"/>
  <c r="D898" i="4"/>
  <c r="E898" i="4"/>
  <c r="F898" i="4"/>
  <c r="D899" i="4"/>
  <c r="E899" i="4"/>
  <c r="F899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830" i="4"/>
  <c r="D755" i="4"/>
  <c r="E755" i="4"/>
  <c r="F755" i="4"/>
  <c r="D756" i="4"/>
  <c r="E756" i="4"/>
  <c r="F756" i="4"/>
  <c r="D757" i="4"/>
  <c r="E757" i="4"/>
  <c r="F757" i="4"/>
  <c r="D758" i="4"/>
  <c r="E758" i="4"/>
  <c r="F758" i="4"/>
  <c r="D759" i="4"/>
  <c r="E759" i="4"/>
  <c r="F759" i="4"/>
  <c r="D760" i="4"/>
  <c r="E760" i="4"/>
  <c r="F760" i="4"/>
  <c r="D761" i="4"/>
  <c r="E761" i="4"/>
  <c r="F761" i="4"/>
  <c r="D762" i="4"/>
  <c r="E762" i="4"/>
  <c r="F762" i="4"/>
  <c r="D763" i="4"/>
  <c r="E763" i="4"/>
  <c r="F763" i="4"/>
  <c r="D764" i="4"/>
  <c r="E764" i="4"/>
  <c r="F764" i="4"/>
  <c r="D765" i="4"/>
  <c r="E765" i="4"/>
  <c r="F765" i="4"/>
  <c r="D766" i="4"/>
  <c r="E766" i="4"/>
  <c r="F766" i="4"/>
  <c r="D767" i="4"/>
  <c r="E767" i="4"/>
  <c r="F767" i="4"/>
  <c r="D768" i="4"/>
  <c r="E768" i="4"/>
  <c r="F768" i="4"/>
  <c r="D769" i="4"/>
  <c r="E769" i="4"/>
  <c r="F769" i="4"/>
  <c r="D770" i="4"/>
  <c r="E770" i="4"/>
  <c r="F770" i="4"/>
  <c r="D771" i="4"/>
  <c r="E771" i="4"/>
  <c r="F771" i="4"/>
  <c r="D772" i="4"/>
  <c r="E772" i="4"/>
  <c r="F772" i="4"/>
  <c r="D773" i="4"/>
  <c r="E773" i="4"/>
  <c r="F773" i="4"/>
  <c r="D774" i="4"/>
  <c r="E774" i="4"/>
  <c r="F774" i="4"/>
  <c r="D775" i="4"/>
  <c r="E775" i="4"/>
  <c r="F775" i="4"/>
  <c r="D776" i="4"/>
  <c r="E776" i="4"/>
  <c r="F776" i="4"/>
  <c r="D777" i="4"/>
  <c r="E777" i="4"/>
  <c r="F777" i="4"/>
  <c r="D778" i="4"/>
  <c r="E778" i="4"/>
  <c r="F778" i="4"/>
  <c r="D779" i="4"/>
  <c r="E779" i="4"/>
  <c r="F779" i="4"/>
  <c r="D780" i="4"/>
  <c r="E780" i="4"/>
  <c r="F780" i="4"/>
  <c r="D781" i="4"/>
  <c r="E781" i="4"/>
  <c r="F781" i="4"/>
  <c r="D782" i="4"/>
  <c r="E782" i="4"/>
  <c r="F782" i="4"/>
  <c r="D783" i="4"/>
  <c r="E783" i="4"/>
  <c r="F783" i="4"/>
  <c r="D784" i="4"/>
  <c r="E784" i="4"/>
  <c r="F784" i="4"/>
  <c r="D785" i="4"/>
  <c r="E785" i="4"/>
  <c r="F785" i="4"/>
  <c r="D786" i="4"/>
  <c r="E786" i="4"/>
  <c r="F786" i="4"/>
  <c r="D787" i="4"/>
  <c r="E787" i="4"/>
  <c r="F787" i="4"/>
  <c r="D788" i="4"/>
  <c r="E788" i="4"/>
  <c r="F788" i="4"/>
  <c r="D789" i="4"/>
  <c r="E789" i="4"/>
  <c r="F789" i="4"/>
  <c r="D790" i="4"/>
  <c r="E790" i="4"/>
  <c r="F790" i="4"/>
  <c r="D791" i="4"/>
  <c r="E791" i="4"/>
  <c r="F791" i="4"/>
  <c r="D792" i="4"/>
  <c r="E792" i="4"/>
  <c r="F792" i="4"/>
  <c r="D793" i="4"/>
  <c r="E793" i="4"/>
  <c r="F793" i="4"/>
  <c r="D794" i="4"/>
  <c r="E794" i="4"/>
  <c r="F794" i="4"/>
  <c r="D795" i="4"/>
  <c r="E795" i="4"/>
  <c r="F795" i="4"/>
  <c r="D796" i="4"/>
  <c r="E796" i="4"/>
  <c r="F796" i="4"/>
  <c r="D797" i="4"/>
  <c r="E797" i="4"/>
  <c r="F797" i="4"/>
  <c r="D798" i="4"/>
  <c r="E798" i="4"/>
  <c r="F798" i="4"/>
  <c r="D799" i="4"/>
  <c r="E799" i="4"/>
  <c r="F799" i="4"/>
  <c r="D800" i="4"/>
  <c r="E800" i="4"/>
  <c r="F800" i="4"/>
  <c r="D801" i="4"/>
  <c r="E801" i="4"/>
  <c r="F801" i="4"/>
  <c r="D802" i="4"/>
  <c r="E802" i="4"/>
  <c r="F802" i="4"/>
  <c r="D803" i="4"/>
  <c r="E803" i="4"/>
  <c r="F803" i="4"/>
  <c r="D804" i="4"/>
  <c r="E804" i="4"/>
  <c r="F804" i="4"/>
  <c r="D805" i="4"/>
  <c r="E805" i="4"/>
  <c r="F805" i="4"/>
  <c r="D806" i="4"/>
  <c r="E806" i="4"/>
  <c r="F806" i="4"/>
  <c r="D807" i="4"/>
  <c r="E807" i="4"/>
  <c r="F807" i="4"/>
  <c r="D808" i="4"/>
  <c r="E808" i="4"/>
  <c r="F808" i="4"/>
  <c r="D809" i="4"/>
  <c r="E809" i="4"/>
  <c r="F809" i="4"/>
  <c r="D810" i="4"/>
  <c r="E810" i="4"/>
  <c r="F810" i="4"/>
  <c r="D811" i="4"/>
  <c r="E811" i="4"/>
  <c r="F811" i="4"/>
  <c r="D812" i="4"/>
  <c r="E812" i="4"/>
  <c r="F812" i="4"/>
  <c r="D813" i="4"/>
  <c r="E813" i="4"/>
  <c r="F813" i="4"/>
  <c r="D814" i="4"/>
  <c r="E814" i="4"/>
  <c r="F814" i="4"/>
  <c r="D815" i="4"/>
  <c r="E815" i="4"/>
  <c r="F815" i="4"/>
  <c r="D816" i="4"/>
  <c r="E816" i="4"/>
  <c r="F816" i="4"/>
  <c r="D817" i="4"/>
  <c r="E817" i="4"/>
  <c r="F817" i="4"/>
  <c r="D818" i="4"/>
  <c r="E818" i="4"/>
  <c r="F818" i="4"/>
  <c r="D819" i="4"/>
  <c r="E819" i="4"/>
  <c r="F819" i="4"/>
  <c r="D820" i="4"/>
  <c r="E820" i="4"/>
  <c r="F820" i="4"/>
  <c r="D821" i="4"/>
  <c r="E821" i="4"/>
  <c r="F821" i="4"/>
  <c r="D822" i="4"/>
  <c r="E822" i="4"/>
  <c r="F822" i="4"/>
  <c r="D823" i="4"/>
  <c r="E823" i="4"/>
  <c r="F823" i="4"/>
  <c r="D824" i="4"/>
  <c r="E824" i="4"/>
  <c r="F824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755" i="4"/>
  <c r="D680" i="4"/>
  <c r="E680" i="4"/>
  <c r="F680" i="4"/>
  <c r="G680" i="4"/>
  <c r="D681" i="4"/>
  <c r="E681" i="4"/>
  <c r="F681" i="4"/>
  <c r="G681" i="4"/>
  <c r="D682" i="4"/>
  <c r="E682" i="4"/>
  <c r="F682" i="4"/>
  <c r="G682" i="4"/>
  <c r="D683" i="4"/>
  <c r="E683" i="4"/>
  <c r="F683" i="4"/>
  <c r="G683" i="4"/>
  <c r="D684" i="4"/>
  <c r="E684" i="4"/>
  <c r="F684" i="4"/>
  <c r="G684" i="4"/>
  <c r="D685" i="4"/>
  <c r="E685" i="4"/>
  <c r="F685" i="4"/>
  <c r="G685" i="4"/>
  <c r="D686" i="4"/>
  <c r="E686" i="4"/>
  <c r="F686" i="4"/>
  <c r="G686" i="4"/>
  <c r="D687" i="4"/>
  <c r="E687" i="4"/>
  <c r="F687" i="4"/>
  <c r="G687" i="4"/>
  <c r="D688" i="4"/>
  <c r="E688" i="4"/>
  <c r="F688" i="4"/>
  <c r="G688" i="4"/>
  <c r="D689" i="4"/>
  <c r="E689" i="4"/>
  <c r="F689" i="4"/>
  <c r="G689" i="4"/>
  <c r="D690" i="4"/>
  <c r="E690" i="4"/>
  <c r="F690" i="4"/>
  <c r="G690" i="4"/>
  <c r="D691" i="4"/>
  <c r="E691" i="4"/>
  <c r="F691" i="4"/>
  <c r="G691" i="4"/>
  <c r="D692" i="4"/>
  <c r="E692" i="4"/>
  <c r="F692" i="4"/>
  <c r="G692" i="4"/>
  <c r="D693" i="4"/>
  <c r="E693" i="4"/>
  <c r="F693" i="4"/>
  <c r="G693" i="4"/>
  <c r="D694" i="4"/>
  <c r="E694" i="4"/>
  <c r="F694" i="4"/>
  <c r="G694" i="4"/>
  <c r="D695" i="4"/>
  <c r="E695" i="4"/>
  <c r="F695" i="4"/>
  <c r="G695" i="4"/>
  <c r="D696" i="4"/>
  <c r="E696" i="4"/>
  <c r="F696" i="4"/>
  <c r="G696" i="4"/>
  <c r="D697" i="4"/>
  <c r="E697" i="4"/>
  <c r="F697" i="4"/>
  <c r="G697" i="4"/>
  <c r="D698" i="4"/>
  <c r="E698" i="4"/>
  <c r="F698" i="4"/>
  <c r="G698" i="4"/>
  <c r="D699" i="4"/>
  <c r="E699" i="4"/>
  <c r="F699" i="4"/>
  <c r="G699" i="4"/>
  <c r="D700" i="4"/>
  <c r="E700" i="4"/>
  <c r="F700" i="4"/>
  <c r="G700" i="4"/>
  <c r="D701" i="4"/>
  <c r="E701" i="4"/>
  <c r="F701" i="4"/>
  <c r="G701" i="4"/>
  <c r="D702" i="4"/>
  <c r="E702" i="4"/>
  <c r="F702" i="4"/>
  <c r="G702" i="4"/>
  <c r="D703" i="4"/>
  <c r="E703" i="4"/>
  <c r="F703" i="4"/>
  <c r="G703" i="4"/>
  <c r="D704" i="4"/>
  <c r="E704" i="4"/>
  <c r="F704" i="4"/>
  <c r="G704" i="4"/>
  <c r="D705" i="4"/>
  <c r="E705" i="4"/>
  <c r="F705" i="4"/>
  <c r="G705" i="4"/>
  <c r="D706" i="4"/>
  <c r="E706" i="4"/>
  <c r="F706" i="4"/>
  <c r="G706" i="4"/>
  <c r="D707" i="4"/>
  <c r="E707" i="4"/>
  <c r="F707" i="4"/>
  <c r="G707" i="4"/>
  <c r="D708" i="4"/>
  <c r="E708" i="4"/>
  <c r="F708" i="4"/>
  <c r="G708" i="4"/>
  <c r="D709" i="4"/>
  <c r="E709" i="4"/>
  <c r="F709" i="4"/>
  <c r="G709" i="4"/>
  <c r="D710" i="4"/>
  <c r="E710" i="4"/>
  <c r="F710" i="4"/>
  <c r="G710" i="4"/>
  <c r="D711" i="4"/>
  <c r="E711" i="4"/>
  <c r="F711" i="4"/>
  <c r="G711" i="4"/>
  <c r="D712" i="4"/>
  <c r="E712" i="4"/>
  <c r="F712" i="4"/>
  <c r="G712" i="4"/>
  <c r="D713" i="4"/>
  <c r="E713" i="4"/>
  <c r="F713" i="4"/>
  <c r="G713" i="4"/>
  <c r="D714" i="4"/>
  <c r="E714" i="4"/>
  <c r="F714" i="4"/>
  <c r="G714" i="4"/>
  <c r="D715" i="4"/>
  <c r="E715" i="4"/>
  <c r="F715" i="4"/>
  <c r="G715" i="4"/>
  <c r="D716" i="4"/>
  <c r="E716" i="4"/>
  <c r="F716" i="4"/>
  <c r="G716" i="4"/>
  <c r="D717" i="4"/>
  <c r="E717" i="4"/>
  <c r="F717" i="4"/>
  <c r="G717" i="4"/>
  <c r="D718" i="4"/>
  <c r="E718" i="4"/>
  <c r="F718" i="4"/>
  <c r="G718" i="4"/>
  <c r="D719" i="4"/>
  <c r="E719" i="4"/>
  <c r="F719" i="4"/>
  <c r="G719" i="4"/>
  <c r="D720" i="4"/>
  <c r="E720" i="4"/>
  <c r="F720" i="4"/>
  <c r="G720" i="4"/>
  <c r="D721" i="4"/>
  <c r="E721" i="4"/>
  <c r="F721" i="4"/>
  <c r="G721" i="4"/>
  <c r="D722" i="4"/>
  <c r="E722" i="4"/>
  <c r="F722" i="4"/>
  <c r="G722" i="4"/>
  <c r="D723" i="4"/>
  <c r="E723" i="4"/>
  <c r="F723" i="4"/>
  <c r="G723" i="4"/>
  <c r="D724" i="4"/>
  <c r="E724" i="4"/>
  <c r="F724" i="4"/>
  <c r="G724" i="4"/>
  <c r="D725" i="4"/>
  <c r="E725" i="4"/>
  <c r="F725" i="4"/>
  <c r="G725" i="4"/>
  <c r="D726" i="4"/>
  <c r="E726" i="4"/>
  <c r="F726" i="4"/>
  <c r="G726" i="4"/>
  <c r="D727" i="4"/>
  <c r="E727" i="4"/>
  <c r="F727" i="4"/>
  <c r="G727" i="4"/>
  <c r="D728" i="4"/>
  <c r="E728" i="4"/>
  <c r="F728" i="4"/>
  <c r="G728" i="4"/>
  <c r="D729" i="4"/>
  <c r="E729" i="4"/>
  <c r="F729" i="4"/>
  <c r="G729" i="4"/>
  <c r="D730" i="4"/>
  <c r="E730" i="4"/>
  <c r="F730" i="4"/>
  <c r="G730" i="4"/>
  <c r="D731" i="4"/>
  <c r="E731" i="4"/>
  <c r="F731" i="4"/>
  <c r="G731" i="4"/>
  <c r="D732" i="4"/>
  <c r="E732" i="4"/>
  <c r="F732" i="4"/>
  <c r="G732" i="4"/>
  <c r="D733" i="4"/>
  <c r="E733" i="4"/>
  <c r="F733" i="4"/>
  <c r="G733" i="4"/>
  <c r="D734" i="4"/>
  <c r="E734" i="4"/>
  <c r="F734" i="4"/>
  <c r="G734" i="4"/>
  <c r="D735" i="4"/>
  <c r="E735" i="4"/>
  <c r="F735" i="4"/>
  <c r="G735" i="4"/>
  <c r="D736" i="4"/>
  <c r="E736" i="4"/>
  <c r="F736" i="4"/>
  <c r="G736" i="4"/>
  <c r="D737" i="4"/>
  <c r="E737" i="4"/>
  <c r="F737" i="4"/>
  <c r="G737" i="4"/>
  <c r="D738" i="4"/>
  <c r="E738" i="4"/>
  <c r="F738" i="4"/>
  <c r="G738" i="4"/>
  <c r="D739" i="4"/>
  <c r="E739" i="4"/>
  <c r="F739" i="4"/>
  <c r="G739" i="4"/>
  <c r="D740" i="4"/>
  <c r="E740" i="4"/>
  <c r="F740" i="4"/>
  <c r="G740" i="4"/>
  <c r="D741" i="4"/>
  <c r="E741" i="4"/>
  <c r="F741" i="4"/>
  <c r="G741" i="4"/>
  <c r="D742" i="4"/>
  <c r="E742" i="4"/>
  <c r="F742" i="4"/>
  <c r="G742" i="4"/>
  <c r="D743" i="4"/>
  <c r="E743" i="4"/>
  <c r="F743" i="4"/>
  <c r="G743" i="4"/>
  <c r="D744" i="4"/>
  <c r="E744" i="4"/>
  <c r="F744" i="4"/>
  <c r="G744" i="4"/>
  <c r="D745" i="4"/>
  <c r="E745" i="4"/>
  <c r="F745" i="4"/>
  <c r="G745" i="4"/>
  <c r="D746" i="4"/>
  <c r="E746" i="4"/>
  <c r="F746" i="4"/>
  <c r="G746" i="4"/>
  <c r="D747" i="4"/>
  <c r="E747" i="4"/>
  <c r="F747" i="4"/>
  <c r="G747" i="4"/>
  <c r="D748" i="4"/>
  <c r="E748" i="4"/>
  <c r="F748" i="4"/>
  <c r="G748" i="4"/>
  <c r="D749" i="4"/>
  <c r="E749" i="4"/>
  <c r="F749" i="4"/>
  <c r="G749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680" i="4"/>
  <c r="D605" i="4"/>
  <c r="E605" i="4"/>
  <c r="F605" i="4"/>
  <c r="D606" i="4"/>
  <c r="E606" i="4"/>
  <c r="F606" i="4"/>
  <c r="D607" i="4"/>
  <c r="E607" i="4"/>
  <c r="F607" i="4"/>
  <c r="D608" i="4"/>
  <c r="E608" i="4"/>
  <c r="F608" i="4"/>
  <c r="D609" i="4"/>
  <c r="E609" i="4"/>
  <c r="F609" i="4"/>
  <c r="D610" i="4"/>
  <c r="E610" i="4"/>
  <c r="F610" i="4"/>
  <c r="D611" i="4"/>
  <c r="E611" i="4"/>
  <c r="F611" i="4"/>
  <c r="D612" i="4"/>
  <c r="E612" i="4"/>
  <c r="F612" i="4"/>
  <c r="D613" i="4"/>
  <c r="E613" i="4"/>
  <c r="F613" i="4"/>
  <c r="D614" i="4"/>
  <c r="E614" i="4"/>
  <c r="F614" i="4"/>
  <c r="D615" i="4"/>
  <c r="E615" i="4"/>
  <c r="F615" i="4"/>
  <c r="D616" i="4"/>
  <c r="E616" i="4"/>
  <c r="F616" i="4"/>
  <c r="D617" i="4"/>
  <c r="E617" i="4"/>
  <c r="F617" i="4"/>
  <c r="D618" i="4"/>
  <c r="E618" i="4"/>
  <c r="F618" i="4"/>
  <c r="D619" i="4"/>
  <c r="E619" i="4"/>
  <c r="F619" i="4"/>
  <c r="D620" i="4"/>
  <c r="E620" i="4"/>
  <c r="F620" i="4"/>
  <c r="D621" i="4"/>
  <c r="E621" i="4"/>
  <c r="F621" i="4"/>
  <c r="D622" i="4"/>
  <c r="E622" i="4"/>
  <c r="F622" i="4"/>
  <c r="D623" i="4"/>
  <c r="E623" i="4"/>
  <c r="F623" i="4"/>
  <c r="D624" i="4"/>
  <c r="E624" i="4"/>
  <c r="F624" i="4"/>
  <c r="D625" i="4"/>
  <c r="E625" i="4"/>
  <c r="F625" i="4"/>
  <c r="D626" i="4"/>
  <c r="E626" i="4"/>
  <c r="F626" i="4"/>
  <c r="D627" i="4"/>
  <c r="E627" i="4"/>
  <c r="F627" i="4"/>
  <c r="D628" i="4"/>
  <c r="E628" i="4"/>
  <c r="F628" i="4"/>
  <c r="D629" i="4"/>
  <c r="E629" i="4"/>
  <c r="F629" i="4"/>
  <c r="D630" i="4"/>
  <c r="E630" i="4"/>
  <c r="F630" i="4"/>
  <c r="D631" i="4"/>
  <c r="E631" i="4"/>
  <c r="F631" i="4"/>
  <c r="D632" i="4"/>
  <c r="E632" i="4"/>
  <c r="F632" i="4"/>
  <c r="D633" i="4"/>
  <c r="E633" i="4"/>
  <c r="F633" i="4"/>
  <c r="D634" i="4"/>
  <c r="E634" i="4"/>
  <c r="F634" i="4"/>
  <c r="D635" i="4"/>
  <c r="E635" i="4"/>
  <c r="F635" i="4"/>
  <c r="D636" i="4"/>
  <c r="E636" i="4"/>
  <c r="F636" i="4"/>
  <c r="D637" i="4"/>
  <c r="E637" i="4"/>
  <c r="F637" i="4"/>
  <c r="D638" i="4"/>
  <c r="E638" i="4"/>
  <c r="F638" i="4"/>
  <c r="D639" i="4"/>
  <c r="E639" i="4"/>
  <c r="F639" i="4"/>
  <c r="D640" i="4"/>
  <c r="E640" i="4"/>
  <c r="F640" i="4"/>
  <c r="D641" i="4"/>
  <c r="E641" i="4"/>
  <c r="F641" i="4"/>
  <c r="D642" i="4"/>
  <c r="E642" i="4"/>
  <c r="F642" i="4"/>
  <c r="D643" i="4"/>
  <c r="E643" i="4"/>
  <c r="F643" i="4"/>
  <c r="D644" i="4"/>
  <c r="E644" i="4"/>
  <c r="F644" i="4"/>
  <c r="D645" i="4"/>
  <c r="E645" i="4"/>
  <c r="F645" i="4"/>
  <c r="D646" i="4"/>
  <c r="E646" i="4"/>
  <c r="F646" i="4"/>
  <c r="D647" i="4"/>
  <c r="E647" i="4"/>
  <c r="F647" i="4"/>
  <c r="D648" i="4"/>
  <c r="E648" i="4"/>
  <c r="F648" i="4"/>
  <c r="D649" i="4"/>
  <c r="E649" i="4"/>
  <c r="F649" i="4"/>
  <c r="D650" i="4"/>
  <c r="E650" i="4"/>
  <c r="F650" i="4"/>
  <c r="D651" i="4"/>
  <c r="E651" i="4"/>
  <c r="F651" i="4"/>
  <c r="D652" i="4"/>
  <c r="E652" i="4"/>
  <c r="F652" i="4"/>
  <c r="D653" i="4"/>
  <c r="E653" i="4"/>
  <c r="F653" i="4"/>
  <c r="D654" i="4"/>
  <c r="E654" i="4"/>
  <c r="F654" i="4"/>
  <c r="D655" i="4"/>
  <c r="E655" i="4"/>
  <c r="F655" i="4"/>
  <c r="D656" i="4"/>
  <c r="E656" i="4"/>
  <c r="F656" i="4"/>
  <c r="D657" i="4"/>
  <c r="E657" i="4"/>
  <c r="F657" i="4"/>
  <c r="D658" i="4"/>
  <c r="E658" i="4"/>
  <c r="F658" i="4"/>
  <c r="D659" i="4"/>
  <c r="E659" i="4"/>
  <c r="F659" i="4"/>
  <c r="D660" i="4"/>
  <c r="E660" i="4"/>
  <c r="F660" i="4"/>
  <c r="D661" i="4"/>
  <c r="E661" i="4"/>
  <c r="F661" i="4"/>
  <c r="D662" i="4"/>
  <c r="E662" i="4"/>
  <c r="F662" i="4"/>
  <c r="D663" i="4"/>
  <c r="E663" i="4"/>
  <c r="F663" i="4"/>
  <c r="D664" i="4"/>
  <c r="E664" i="4"/>
  <c r="F664" i="4"/>
  <c r="D665" i="4"/>
  <c r="E665" i="4"/>
  <c r="F665" i="4"/>
  <c r="D666" i="4"/>
  <c r="E666" i="4"/>
  <c r="F666" i="4"/>
  <c r="D667" i="4"/>
  <c r="E667" i="4"/>
  <c r="F667" i="4"/>
  <c r="D668" i="4"/>
  <c r="E668" i="4"/>
  <c r="F668" i="4"/>
  <c r="D669" i="4"/>
  <c r="E669" i="4"/>
  <c r="F669" i="4"/>
  <c r="D670" i="4"/>
  <c r="E670" i="4"/>
  <c r="F670" i="4"/>
  <c r="D671" i="4"/>
  <c r="E671" i="4"/>
  <c r="F671" i="4"/>
  <c r="D672" i="4"/>
  <c r="E672" i="4"/>
  <c r="F672" i="4"/>
  <c r="D673" i="4"/>
  <c r="E673" i="4"/>
  <c r="F673" i="4"/>
  <c r="D674" i="4"/>
  <c r="E674" i="4"/>
  <c r="F674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05" i="4"/>
  <c r="D530" i="4"/>
  <c r="E530" i="4"/>
  <c r="F530" i="4"/>
  <c r="D531" i="4"/>
  <c r="E531" i="4"/>
  <c r="F531" i="4"/>
  <c r="D532" i="4"/>
  <c r="E532" i="4"/>
  <c r="F532" i="4"/>
  <c r="D533" i="4"/>
  <c r="E533" i="4"/>
  <c r="F533" i="4"/>
  <c r="D534" i="4"/>
  <c r="E534" i="4"/>
  <c r="F534" i="4"/>
  <c r="D535" i="4"/>
  <c r="E535" i="4"/>
  <c r="F535" i="4"/>
  <c r="D536" i="4"/>
  <c r="E536" i="4"/>
  <c r="F536" i="4"/>
  <c r="D537" i="4"/>
  <c r="E537" i="4"/>
  <c r="F537" i="4"/>
  <c r="D538" i="4"/>
  <c r="E538" i="4"/>
  <c r="F538" i="4"/>
  <c r="D539" i="4"/>
  <c r="E539" i="4"/>
  <c r="F539" i="4"/>
  <c r="D540" i="4"/>
  <c r="E540" i="4"/>
  <c r="F540" i="4"/>
  <c r="D541" i="4"/>
  <c r="E541" i="4"/>
  <c r="F541" i="4"/>
  <c r="D542" i="4"/>
  <c r="E542" i="4"/>
  <c r="F542" i="4"/>
  <c r="D543" i="4"/>
  <c r="E543" i="4"/>
  <c r="F543" i="4"/>
  <c r="D544" i="4"/>
  <c r="E544" i="4"/>
  <c r="F544" i="4"/>
  <c r="D545" i="4"/>
  <c r="E545" i="4"/>
  <c r="F545" i="4"/>
  <c r="D546" i="4"/>
  <c r="E546" i="4"/>
  <c r="F546" i="4"/>
  <c r="D547" i="4"/>
  <c r="E547" i="4"/>
  <c r="F547" i="4"/>
  <c r="D548" i="4"/>
  <c r="E548" i="4"/>
  <c r="F548" i="4"/>
  <c r="D549" i="4"/>
  <c r="E549" i="4"/>
  <c r="F549" i="4"/>
  <c r="D550" i="4"/>
  <c r="E550" i="4"/>
  <c r="F550" i="4"/>
  <c r="D551" i="4"/>
  <c r="E551" i="4"/>
  <c r="F551" i="4"/>
  <c r="D552" i="4"/>
  <c r="E552" i="4"/>
  <c r="F552" i="4"/>
  <c r="D553" i="4"/>
  <c r="E553" i="4"/>
  <c r="F553" i="4"/>
  <c r="D554" i="4"/>
  <c r="E554" i="4"/>
  <c r="F554" i="4"/>
  <c r="D555" i="4"/>
  <c r="E555" i="4"/>
  <c r="F555" i="4"/>
  <c r="D556" i="4"/>
  <c r="E556" i="4"/>
  <c r="F556" i="4"/>
  <c r="D557" i="4"/>
  <c r="E557" i="4"/>
  <c r="F557" i="4"/>
  <c r="D558" i="4"/>
  <c r="E558" i="4"/>
  <c r="F558" i="4"/>
  <c r="D559" i="4"/>
  <c r="E559" i="4"/>
  <c r="F559" i="4"/>
  <c r="D560" i="4"/>
  <c r="E560" i="4"/>
  <c r="F560" i="4"/>
  <c r="D561" i="4"/>
  <c r="E561" i="4"/>
  <c r="F561" i="4"/>
  <c r="D562" i="4"/>
  <c r="E562" i="4"/>
  <c r="F562" i="4"/>
  <c r="D563" i="4"/>
  <c r="E563" i="4"/>
  <c r="F563" i="4"/>
  <c r="D564" i="4"/>
  <c r="E564" i="4"/>
  <c r="F564" i="4"/>
  <c r="D565" i="4"/>
  <c r="E565" i="4"/>
  <c r="F565" i="4"/>
  <c r="D566" i="4"/>
  <c r="E566" i="4"/>
  <c r="F566" i="4"/>
  <c r="D567" i="4"/>
  <c r="E567" i="4"/>
  <c r="F567" i="4"/>
  <c r="D568" i="4"/>
  <c r="E568" i="4"/>
  <c r="F568" i="4"/>
  <c r="D569" i="4"/>
  <c r="E569" i="4"/>
  <c r="F569" i="4"/>
  <c r="D570" i="4"/>
  <c r="E570" i="4"/>
  <c r="F570" i="4"/>
  <c r="D571" i="4"/>
  <c r="E571" i="4"/>
  <c r="F571" i="4"/>
  <c r="D572" i="4"/>
  <c r="E572" i="4"/>
  <c r="F572" i="4"/>
  <c r="D573" i="4"/>
  <c r="E573" i="4"/>
  <c r="F573" i="4"/>
  <c r="D574" i="4"/>
  <c r="E574" i="4"/>
  <c r="F574" i="4"/>
  <c r="D575" i="4"/>
  <c r="E575" i="4"/>
  <c r="F575" i="4"/>
  <c r="D576" i="4"/>
  <c r="E576" i="4"/>
  <c r="F576" i="4"/>
  <c r="D577" i="4"/>
  <c r="E577" i="4"/>
  <c r="F577" i="4"/>
  <c r="D578" i="4"/>
  <c r="E578" i="4"/>
  <c r="F578" i="4"/>
  <c r="D579" i="4"/>
  <c r="E579" i="4"/>
  <c r="F579" i="4"/>
  <c r="D580" i="4"/>
  <c r="E580" i="4"/>
  <c r="F580" i="4"/>
  <c r="D581" i="4"/>
  <c r="E581" i="4"/>
  <c r="F581" i="4"/>
  <c r="D582" i="4"/>
  <c r="E582" i="4"/>
  <c r="F582" i="4"/>
  <c r="D583" i="4"/>
  <c r="E583" i="4"/>
  <c r="F583" i="4"/>
  <c r="D584" i="4"/>
  <c r="E584" i="4"/>
  <c r="F584" i="4"/>
  <c r="D585" i="4"/>
  <c r="E585" i="4"/>
  <c r="F585" i="4"/>
  <c r="D586" i="4"/>
  <c r="E586" i="4"/>
  <c r="F586" i="4"/>
  <c r="D587" i="4"/>
  <c r="E587" i="4"/>
  <c r="F587" i="4"/>
  <c r="D588" i="4"/>
  <c r="E588" i="4"/>
  <c r="F588" i="4"/>
  <c r="D589" i="4"/>
  <c r="E589" i="4"/>
  <c r="F589" i="4"/>
  <c r="D590" i="4"/>
  <c r="E590" i="4"/>
  <c r="F590" i="4"/>
  <c r="D591" i="4"/>
  <c r="E591" i="4"/>
  <c r="F591" i="4"/>
  <c r="D592" i="4"/>
  <c r="E592" i="4"/>
  <c r="F592" i="4"/>
  <c r="D593" i="4"/>
  <c r="E593" i="4"/>
  <c r="F593" i="4"/>
  <c r="D594" i="4"/>
  <c r="E594" i="4"/>
  <c r="F594" i="4"/>
  <c r="D595" i="4"/>
  <c r="E595" i="4"/>
  <c r="F595" i="4"/>
  <c r="D596" i="4"/>
  <c r="E596" i="4"/>
  <c r="F596" i="4"/>
  <c r="D597" i="4"/>
  <c r="E597" i="4"/>
  <c r="F597" i="4"/>
  <c r="D598" i="4"/>
  <c r="E598" i="4"/>
  <c r="F598" i="4"/>
  <c r="D599" i="4"/>
  <c r="E599" i="4"/>
  <c r="F599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530" i="4"/>
  <c r="D455" i="4"/>
  <c r="E455" i="4"/>
  <c r="F455" i="4"/>
  <c r="G455" i="4"/>
  <c r="D456" i="4"/>
  <c r="E456" i="4"/>
  <c r="F456" i="4"/>
  <c r="G456" i="4"/>
  <c r="D457" i="4"/>
  <c r="E457" i="4"/>
  <c r="F457" i="4"/>
  <c r="G457" i="4"/>
  <c r="D458" i="4"/>
  <c r="E458" i="4"/>
  <c r="F458" i="4"/>
  <c r="G458" i="4"/>
  <c r="D459" i="4"/>
  <c r="E459" i="4"/>
  <c r="F459" i="4"/>
  <c r="G459" i="4"/>
  <c r="D460" i="4"/>
  <c r="E460" i="4"/>
  <c r="F460" i="4"/>
  <c r="G460" i="4"/>
  <c r="D461" i="4"/>
  <c r="E461" i="4"/>
  <c r="F461" i="4"/>
  <c r="G461" i="4"/>
  <c r="D462" i="4"/>
  <c r="E462" i="4"/>
  <c r="F462" i="4"/>
  <c r="G462" i="4"/>
  <c r="D463" i="4"/>
  <c r="E463" i="4"/>
  <c r="F463" i="4"/>
  <c r="G463" i="4"/>
  <c r="D464" i="4"/>
  <c r="E464" i="4"/>
  <c r="F464" i="4"/>
  <c r="G464" i="4"/>
  <c r="D465" i="4"/>
  <c r="E465" i="4"/>
  <c r="F465" i="4"/>
  <c r="G465" i="4"/>
  <c r="D466" i="4"/>
  <c r="E466" i="4"/>
  <c r="F466" i="4"/>
  <c r="G466" i="4"/>
  <c r="D467" i="4"/>
  <c r="E467" i="4"/>
  <c r="F467" i="4"/>
  <c r="G467" i="4"/>
  <c r="D468" i="4"/>
  <c r="E468" i="4"/>
  <c r="F468" i="4"/>
  <c r="G468" i="4"/>
  <c r="D469" i="4"/>
  <c r="E469" i="4"/>
  <c r="F469" i="4"/>
  <c r="G469" i="4"/>
  <c r="D470" i="4"/>
  <c r="E470" i="4"/>
  <c r="F470" i="4"/>
  <c r="G470" i="4"/>
  <c r="D471" i="4"/>
  <c r="E471" i="4"/>
  <c r="F471" i="4"/>
  <c r="G471" i="4"/>
  <c r="D472" i="4"/>
  <c r="E472" i="4"/>
  <c r="F472" i="4"/>
  <c r="G472" i="4"/>
  <c r="D473" i="4"/>
  <c r="E473" i="4"/>
  <c r="F473" i="4"/>
  <c r="G473" i="4"/>
  <c r="D474" i="4"/>
  <c r="E474" i="4"/>
  <c r="F474" i="4"/>
  <c r="G474" i="4"/>
  <c r="D475" i="4"/>
  <c r="E475" i="4"/>
  <c r="F475" i="4"/>
  <c r="G475" i="4"/>
  <c r="D476" i="4"/>
  <c r="E476" i="4"/>
  <c r="F476" i="4"/>
  <c r="G476" i="4"/>
  <c r="D477" i="4"/>
  <c r="E477" i="4"/>
  <c r="F477" i="4"/>
  <c r="G477" i="4"/>
  <c r="D478" i="4"/>
  <c r="E478" i="4"/>
  <c r="F478" i="4"/>
  <c r="G478" i="4"/>
  <c r="D479" i="4"/>
  <c r="E479" i="4"/>
  <c r="F479" i="4"/>
  <c r="G479" i="4"/>
  <c r="D480" i="4"/>
  <c r="E480" i="4"/>
  <c r="F480" i="4"/>
  <c r="G480" i="4"/>
  <c r="D481" i="4"/>
  <c r="E481" i="4"/>
  <c r="F481" i="4"/>
  <c r="G481" i="4"/>
  <c r="D482" i="4"/>
  <c r="E482" i="4"/>
  <c r="F482" i="4"/>
  <c r="G482" i="4"/>
  <c r="D483" i="4"/>
  <c r="E483" i="4"/>
  <c r="F483" i="4"/>
  <c r="G483" i="4"/>
  <c r="D484" i="4"/>
  <c r="E484" i="4"/>
  <c r="F484" i="4"/>
  <c r="G484" i="4"/>
  <c r="D485" i="4"/>
  <c r="E485" i="4"/>
  <c r="F485" i="4"/>
  <c r="G485" i="4"/>
  <c r="D486" i="4"/>
  <c r="E486" i="4"/>
  <c r="F486" i="4"/>
  <c r="G486" i="4"/>
  <c r="D487" i="4"/>
  <c r="E487" i="4"/>
  <c r="F487" i="4"/>
  <c r="G487" i="4"/>
  <c r="D488" i="4"/>
  <c r="E488" i="4"/>
  <c r="F488" i="4"/>
  <c r="G488" i="4"/>
  <c r="D489" i="4"/>
  <c r="E489" i="4"/>
  <c r="F489" i="4"/>
  <c r="G489" i="4"/>
  <c r="D490" i="4"/>
  <c r="E490" i="4"/>
  <c r="F490" i="4"/>
  <c r="G490" i="4"/>
  <c r="D491" i="4"/>
  <c r="E491" i="4"/>
  <c r="F491" i="4"/>
  <c r="G491" i="4"/>
  <c r="D492" i="4"/>
  <c r="E492" i="4"/>
  <c r="F492" i="4"/>
  <c r="G492" i="4"/>
  <c r="D493" i="4"/>
  <c r="E493" i="4"/>
  <c r="F493" i="4"/>
  <c r="G493" i="4"/>
  <c r="D494" i="4"/>
  <c r="E494" i="4"/>
  <c r="F494" i="4"/>
  <c r="G494" i="4"/>
  <c r="D495" i="4"/>
  <c r="E495" i="4"/>
  <c r="F495" i="4"/>
  <c r="G495" i="4"/>
  <c r="D496" i="4"/>
  <c r="E496" i="4"/>
  <c r="F496" i="4"/>
  <c r="G496" i="4"/>
  <c r="D497" i="4"/>
  <c r="E497" i="4"/>
  <c r="F497" i="4"/>
  <c r="G497" i="4"/>
  <c r="D498" i="4"/>
  <c r="E498" i="4"/>
  <c r="F498" i="4"/>
  <c r="G498" i="4"/>
  <c r="D499" i="4"/>
  <c r="E499" i="4"/>
  <c r="F499" i="4"/>
  <c r="G499" i="4"/>
  <c r="D500" i="4"/>
  <c r="E500" i="4"/>
  <c r="F500" i="4"/>
  <c r="G500" i="4"/>
  <c r="D501" i="4"/>
  <c r="E501" i="4"/>
  <c r="F501" i="4"/>
  <c r="G501" i="4"/>
  <c r="D502" i="4"/>
  <c r="E502" i="4"/>
  <c r="F502" i="4"/>
  <c r="G502" i="4"/>
  <c r="D503" i="4"/>
  <c r="E503" i="4"/>
  <c r="F503" i="4"/>
  <c r="G503" i="4"/>
  <c r="D504" i="4"/>
  <c r="E504" i="4"/>
  <c r="F504" i="4"/>
  <c r="G504" i="4"/>
  <c r="D505" i="4"/>
  <c r="E505" i="4"/>
  <c r="F505" i="4"/>
  <c r="G505" i="4"/>
  <c r="D506" i="4"/>
  <c r="E506" i="4"/>
  <c r="F506" i="4"/>
  <c r="G506" i="4"/>
  <c r="D507" i="4"/>
  <c r="E507" i="4"/>
  <c r="F507" i="4"/>
  <c r="G507" i="4"/>
  <c r="D508" i="4"/>
  <c r="E508" i="4"/>
  <c r="F508" i="4"/>
  <c r="G508" i="4"/>
  <c r="D509" i="4"/>
  <c r="E509" i="4"/>
  <c r="F509" i="4"/>
  <c r="G509" i="4"/>
  <c r="D510" i="4"/>
  <c r="E510" i="4"/>
  <c r="F510" i="4"/>
  <c r="G510" i="4"/>
  <c r="D511" i="4"/>
  <c r="E511" i="4"/>
  <c r="F511" i="4"/>
  <c r="G511" i="4"/>
  <c r="D512" i="4"/>
  <c r="E512" i="4"/>
  <c r="F512" i="4"/>
  <c r="G512" i="4"/>
  <c r="D513" i="4"/>
  <c r="E513" i="4"/>
  <c r="F513" i="4"/>
  <c r="G513" i="4"/>
  <c r="D514" i="4"/>
  <c r="E514" i="4"/>
  <c r="F514" i="4"/>
  <c r="G514" i="4"/>
  <c r="D515" i="4"/>
  <c r="E515" i="4"/>
  <c r="F515" i="4"/>
  <c r="G515" i="4"/>
  <c r="D516" i="4"/>
  <c r="E516" i="4"/>
  <c r="F516" i="4"/>
  <c r="G516" i="4"/>
  <c r="D517" i="4"/>
  <c r="E517" i="4"/>
  <c r="F517" i="4"/>
  <c r="G517" i="4"/>
  <c r="D518" i="4"/>
  <c r="E518" i="4"/>
  <c r="F518" i="4"/>
  <c r="G518" i="4"/>
  <c r="D519" i="4"/>
  <c r="E519" i="4"/>
  <c r="F519" i="4"/>
  <c r="G519" i="4"/>
  <c r="D520" i="4"/>
  <c r="E520" i="4"/>
  <c r="F520" i="4"/>
  <c r="G520" i="4"/>
  <c r="D521" i="4"/>
  <c r="E521" i="4"/>
  <c r="F521" i="4"/>
  <c r="G521" i="4"/>
  <c r="D522" i="4"/>
  <c r="E522" i="4"/>
  <c r="F522" i="4"/>
  <c r="G522" i="4"/>
  <c r="D523" i="4"/>
  <c r="E523" i="4"/>
  <c r="F523" i="4"/>
  <c r="G523" i="4"/>
  <c r="D524" i="4"/>
  <c r="E524" i="4"/>
  <c r="F524" i="4"/>
  <c r="G524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455" i="4"/>
  <c r="D379" i="4"/>
  <c r="E379" i="4"/>
  <c r="F379" i="4"/>
  <c r="D380" i="4"/>
  <c r="E380" i="4"/>
  <c r="F380" i="4"/>
  <c r="D381" i="4"/>
  <c r="E381" i="4"/>
  <c r="F381" i="4"/>
  <c r="D382" i="4"/>
  <c r="E382" i="4"/>
  <c r="F382" i="4"/>
  <c r="D383" i="4"/>
  <c r="E383" i="4"/>
  <c r="F383" i="4"/>
  <c r="D384" i="4"/>
  <c r="E384" i="4"/>
  <c r="F384" i="4"/>
  <c r="D385" i="4"/>
  <c r="E385" i="4"/>
  <c r="F385" i="4"/>
  <c r="D386" i="4"/>
  <c r="E386" i="4"/>
  <c r="F386" i="4"/>
  <c r="D387" i="4"/>
  <c r="E387" i="4"/>
  <c r="F387" i="4"/>
  <c r="D388" i="4"/>
  <c r="E388" i="4"/>
  <c r="F388" i="4"/>
  <c r="D389" i="4"/>
  <c r="E389" i="4"/>
  <c r="F389" i="4"/>
  <c r="D390" i="4"/>
  <c r="E390" i="4"/>
  <c r="F390" i="4"/>
  <c r="D391" i="4"/>
  <c r="E391" i="4"/>
  <c r="F391" i="4"/>
  <c r="D392" i="4"/>
  <c r="E392" i="4"/>
  <c r="F392" i="4"/>
  <c r="D393" i="4"/>
  <c r="E393" i="4"/>
  <c r="F393" i="4"/>
  <c r="D394" i="4"/>
  <c r="E394" i="4"/>
  <c r="F394" i="4"/>
  <c r="D395" i="4"/>
  <c r="E395" i="4"/>
  <c r="F395" i="4"/>
  <c r="D396" i="4"/>
  <c r="E396" i="4"/>
  <c r="F396" i="4"/>
  <c r="D397" i="4"/>
  <c r="E397" i="4"/>
  <c r="F397" i="4"/>
  <c r="D398" i="4"/>
  <c r="E398" i="4"/>
  <c r="F398" i="4"/>
  <c r="D399" i="4"/>
  <c r="E399" i="4"/>
  <c r="F399" i="4"/>
  <c r="D400" i="4"/>
  <c r="E400" i="4"/>
  <c r="F400" i="4"/>
  <c r="D401" i="4"/>
  <c r="E401" i="4"/>
  <c r="F401" i="4"/>
  <c r="D402" i="4"/>
  <c r="E402" i="4"/>
  <c r="F402" i="4"/>
  <c r="D403" i="4"/>
  <c r="E403" i="4"/>
  <c r="F403" i="4"/>
  <c r="D404" i="4"/>
  <c r="E404" i="4"/>
  <c r="F404" i="4"/>
  <c r="D405" i="4"/>
  <c r="E405" i="4"/>
  <c r="F405" i="4"/>
  <c r="D406" i="4"/>
  <c r="E406" i="4"/>
  <c r="F406" i="4"/>
  <c r="D407" i="4"/>
  <c r="E407" i="4"/>
  <c r="F407" i="4"/>
  <c r="D408" i="4"/>
  <c r="E408" i="4"/>
  <c r="F408" i="4"/>
  <c r="D409" i="4"/>
  <c r="E409" i="4"/>
  <c r="F409" i="4"/>
  <c r="D410" i="4"/>
  <c r="E410" i="4"/>
  <c r="F410" i="4"/>
  <c r="D411" i="4"/>
  <c r="E411" i="4"/>
  <c r="F411" i="4"/>
  <c r="D412" i="4"/>
  <c r="E412" i="4"/>
  <c r="F412" i="4"/>
  <c r="D413" i="4"/>
  <c r="E413" i="4"/>
  <c r="F413" i="4"/>
  <c r="D414" i="4"/>
  <c r="E414" i="4"/>
  <c r="F414" i="4"/>
  <c r="D415" i="4"/>
  <c r="E415" i="4"/>
  <c r="F415" i="4"/>
  <c r="D416" i="4"/>
  <c r="E416" i="4"/>
  <c r="F416" i="4"/>
  <c r="D417" i="4"/>
  <c r="E417" i="4"/>
  <c r="F417" i="4"/>
  <c r="D418" i="4"/>
  <c r="E418" i="4"/>
  <c r="F418" i="4"/>
  <c r="D419" i="4"/>
  <c r="E419" i="4"/>
  <c r="F419" i="4"/>
  <c r="D420" i="4"/>
  <c r="E420" i="4"/>
  <c r="F420" i="4"/>
  <c r="D421" i="4"/>
  <c r="E421" i="4"/>
  <c r="F421" i="4"/>
  <c r="D422" i="4"/>
  <c r="E422" i="4"/>
  <c r="F422" i="4"/>
  <c r="D423" i="4"/>
  <c r="E423" i="4"/>
  <c r="F423" i="4"/>
  <c r="D424" i="4"/>
  <c r="E424" i="4"/>
  <c r="F424" i="4"/>
  <c r="D425" i="4"/>
  <c r="E425" i="4"/>
  <c r="F425" i="4"/>
  <c r="D426" i="4"/>
  <c r="E426" i="4"/>
  <c r="F426" i="4"/>
  <c r="D427" i="4"/>
  <c r="E427" i="4"/>
  <c r="F427" i="4"/>
  <c r="D428" i="4"/>
  <c r="E428" i="4"/>
  <c r="F428" i="4"/>
  <c r="D429" i="4"/>
  <c r="E429" i="4"/>
  <c r="F429" i="4"/>
  <c r="D430" i="4"/>
  <c r="E430" i="4"/>
  <c r="F430" i="4"/>
  <c r="D431" i="4"/>
  <c r="E431" i="4"/>
  <c r="F431" i="4"/>
  <c r="D432" i="4"/>
  <c r="E432" i="4"/>
  <c r="F432" i="4"/>
  <c r="D433" i="4"/>
  <c r="E433" i="4"/>
  <c r="F433" i="4"/>
  <c r="D434" i="4"/>
  <c r="E434" i="4"/>
  <c r="F434" i="4"/>
  <c r="D435" i="4"/>
  <c r="E435" i="4"/>
  <c r="F435" i="4"/>
  <c r="D436" i="4"/>
  <c r="E436" i="4"/>
  <c r="F436" i="4"/>
  <c r="D437" i="4"/>
  <c r="E437" i="4"/>
  <c r="F437" i="4"/>
  <c r="D438" i="4"/>
  <c r="E438" i="4"/>
  <c r="F438" i="4"/>
  <c r="D439" i="4"/>
  <c r="E439" i="4"/>
  <c r="F439" i="4"/>
  <c r="D440" i="4"/>
  <c r="E440" i="4"/>
  <c r="F440" i="4"/>
  <c r="D441" i="4"/>
  <c r="E441" i="4"/>
  <c r="F441" i="4"/>
  <c r="D442" i="4"/>
  <c r="E442" i="4"/>
  <c r="F442" i="4"/>
  <c r="D443" i="4"/>
  <c r="E443" i="4"/>
  <c r="F443" i="4"/>
  <c r="D444" i="4"/>
  <c r="E444" i="4"/>
  <c r="F444" i="4"/>
  <c r="D445" i="4"/>
  <c r="E445" i="4"/>
  <c r="F445" i="4"/>
  <c r="D446" i="4"/>
  <c r="E446" i="4"/>
  <c r="F446" i="4"/>
  <c r="D447" i="4"/>
  <c r="E447" i="4"/>
  <c r="F447" i="4"/>
  <c r="D448" i="4"/>
  <c r="E448" i="4"/>
  <c r="F448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379" i="4"/>
  <c r="D229" i="4"/>
  <c r="E229" i="4"/>
  <c r="F229" i="4"/>
  <c r="D230" i="4"/>
  <c r="E230" i="4"/>
  <c r="F230" i="4"/>
  <c r="D231" i="4"/>
  <c r="E231" i="4"/>
  <c r="F231" i="4"/>
  <c r="D232" i="4"/>
  <c r="E232" i="4"/>
  <c r="F232" i="4"/>
  <c r="D233" i="4"/>
  <c r="E233" i="4"/>
  <c r="F233" i="4"/>
  <c r="D234" i="4"/>
  <c r="E234" i="4"/>
  <c r="F234" i="4"/>
  <c r="D235" i="4"/>
  <c r="E235" i="4"/>
  <c r="F235" i="4"/>
  <c r="D236" i="4"/>
  <c r="E236" i="4"/>
  <c r="F236" i="4"/>
  <c r="D237" i="4"/>
  <c r="E237" i="4"/>
  <c r="F237" i="4"/>
  <c r="D238" i="4"/>
  <c r="E238" i="4"/>
  <c r="F238" i="4"/>
  <c r="D239" i="4"/>
  <c r="E239" i="4"/>
  <c r="F239" i="4"/>
  <c r="D240" i="4"/>
  <c r="E240" i="4"/>
  <c r="F240" i="4"/>
  <c r="D241" i="4"/>
  <c r="E241" i="4"/>
  <c r="F241" i="4"/>
  <c r="D242" i="4"/>
  <c r="E242" i="4"/>
  <c r="F242" i="4"/>
  <c r="D243" i="4"/>
  <c r="E243" i="4"/>
  <c r="F243" i="4"/>
  <c r="D244" i="4"/>
  <c r="E244" i="4"/>
  <c r="F244" i="4"/>
  <c r="D245" i="4"/>
  <c r="E245" i="4"/>
  <c r="F245" i="4"/>
  <c r="D246" i="4"/>
  <c r="E246" i="4"/>
  <c r="F246" i="4"/>
  <c r="D247" i="4"/>
  <c r="E247" i="4"/>
  <c r="F247" i="4"/>
  <c r="D248" i="4"/>
  <c r="E248" i="4"/>
  <c r="F248" i="4"/>
  <c r="D249" i="4"/>
  <c r="E249" i="4"/>
  <c r="F249" i="4"/>
  <c r="D250" i="4"/>
  <c r="E250" i="4"/>
  <c r="F250" i="4"/>
  <c r="D251" i="4"/>
  <c r="E251" i="4"/>
  <c r="F251" i="4"/>
  <c r="D252" i="4"/>
  <c r="E252" i="4"/>
  <c r="F252" i="4"/>
  <c r="D253" i="4"/>
  <c r="E253" i="4"/>
  <c r="F253" i="4"/>
  <c r="D254" i="4"/>
  <c r="E254" i="4"/>
  <c r="F254" i="4"/>
  <c r="D255" i="4"/>
  <c r="E255" i="4"/>
  <c r="F255" i="4"/>
  <c r="D256" i="4"/>
  <c r="E256" i="4"/>
  <c r="F256" i="4"/>
  <c r="D257" i="4"/>
  <c r="E257" i="4"/>
  <c r="F257" i="4"/>
  <c r="D258" i="4"/>
  <c r="E258" i="4"/>
  <c r="F258" i="4"/>
  <c r="D259" i="4"/>
  <c r="E259" i="4"/>
  <c r="F259" i="4"/>
  <c r="D260" i="4"/>
  <c r="E260" i="4"/>
  <c r="F260" i="4"/>
  <c r="D261" i="4"/>
  <c r="E261" i="4"/>
  <c r="F261" i="4"/>
  <c r="D262" i="4"/>
  <c r="E262" i="4"/>
  <c r="F262" i="4"/>
  <c r="D263" i="4"/>
  <c r="E263" i="4"/>
  <c r="F263" i="4"/>
  <c r="D264" i="4"/>
  <c r="E264" i="4"/>
  <c r="F264" i="4"/>
  <c r="D265" i="4"/>
  <c r="E265" i="4"/>
  <c r="F265" i="4"/>
  <c r="D266" i="4"/>
  <c r="E266" i="4"/>
  <c r="F266" i="4"/>
  <c r="D267" i="4"/>
  <c r="E267" i="4"/>
  <c r="F267" i="4"/>
  <c r="D268" i="4"/>
  <c r="E268" i="4"/>
  <c r="F268" i="4"/>
  <c r="D269" i="4"/>
  <c r="E269" i="4"/>
  <c r="F269" i="4"/>
  <c r="D270" i="4"/>
  <c r="E270" i="4"/>
  <c r="F270" i="4"/>
  <c r="D271" i="4"/>
  <c r="E271" i="4"/>
  <c r="F271" i="4"/>
  <c r="D272" i="4"/>
  <c r="E272" i="4"/>
  <c r="F272" i="4"/>
  <c r="D273" i="4"/>
  <c r="E273" i="4"/>
  <c r="F273" i="4"/>
  <c r="D274" i="4"/>
  <c r="E274" i="4"/>
  <c r="F274" i="4"/>
  <c r="D275" i="4"/>
  <c r="E275" i="4"/>
  <c r="F275" i="4"/>
  <c r="D276" i="4"/>
  <c r="E276" i="4"/>
  <c r="F276" i="4"/>
  <c r="D277" i="4"/>
  <c r="E277" i="4"/>
  <c r="F277" i="4"/>
  <c r="D278" i="4"/>
  <c r="E278" i="4"/>
  <c r="F278" i="4"/>
  <c r="D279" i="4"/>
  <c r="E279" i="4"/>
  <c r="F279" i="4"/>
  <c r="D280" i="4"/>
  <c r="E280" i="4"/>
  <c r="F280" i="4"/>
  <c r="D281" i="4"/>
  <c r="E281" i="4"/>
  <c r="F281" i="4"/>
  <c r="D282" i="4"/>
  <c r="E282" i="4"/>
  <c r="F282" i="4"/>
  <c r="D283" i="4"/>
  <c r="E283" i="4"/>
  <c r="F283" i="4"/>
  <c r="D284" i="4"/>
  <c r="E284" i="4"/>
  <c r="F284" i="4"/>
  <c r="D285" i="4"/>
  <c r="E285" i="4"/>
  <c r="F285" i="4"/>
  <c r="D286" i="4"/>
  <c r="E286" i="4"/>
  <c r="F286" i="4"/>
  <c r="D287" i="4"/>
  <c r="E287" i="4"/>
  <c r="F287" i="4"/>
  <c r="D288" i="4"/>
  <c r="E288" i="4"/>
  <c r="F288" i="4"/>
  <c r="D289" i="4"/>
  <c r="E289" i="4"/>
  <c r="F289" i="4"/>
  <c r="D290" i="4"/>
  <c r="E290" i="4"/>
  <c r="F290" i="4"/>
  <c r="D291" i="4"/>
  <c r="E291" i="4"/>
  <c r="F291" i="4"/>
  <c r="D292" i="4"/>
  <c r="E292" i="4"/>
  <c r="F292" i="4"/>
  <c r="D293" i="4"/>
  <c r="E293" i="4"/>
  <c r="F293" i="4"/>
  <c r="D294" i="4"/>
  <c r="E294" i="4"/>
  <c r="F294" i="4"/>
  <c r="D295" i="4"/>
  <c r="E295" i="4"/>
  <c r="F295" i="4"/>
  <c r="D296" i="4"/>
  <c r="E296" i="4"/>
  <c r="F296" i="4"/>
  <c r="D297" i="4"/>
  <c r="E297" i="4"/>
  <c r="F297" i="4"/>
  <c r="D298" i="4"/>
  <c r="E298" i="4"/>
  <c r="F298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29" i="4"/>
  <c r="D80" i="4"/>
  <c r="E80" i="4"/>
  <c r="F80" i="4"/>
  <c r="G80" i="4"/>
  <c r="D81" i="4"/>
  <c r="E81" i="4"/>
  <c r="F81" i="4"/>
  <c r="G81" i="4"/>
  <c r="D82" i="4"/>
  <c r="E82" i="4"/>
  <c r="F82" i="4"/>
  <c r="G82" i="4"/>
  <c r="D83" i="4"/>
  <c r="E83" i="4"/>
  <c r="F83" i="4"/>
  <c r="G83" i="4"/>
  <c r="D84" i="4"/>
  <c r="E84" i="4"/>
  <c r="F84" i="4"/>
  <c r="G84" i="4"/>
  <c r="D85" i="4"/>
  <c r="E85" i="4"/>
  <c r="F85" i="4"/>
  <c r="G85" i="4"/>
  <c r="D86" i="4"/>
  <c r="E86" i="4"/>
  <c r="F86" i="4"/>
  <c r="G86" i="4"/>
  <c r="D87" i="4"/>
  <c r="E87" i="4"/>
  <c r="F87" i="4"/>
  <c r="G87" i="4"/>
  <c r="D88" i="4"/>
  <c r="E88" i="4"/>
  <c r="F88" i="4"/>
  <c r="G88" i="4"/>
  <c r="D89" i="4"/>
  <c r="E89" i="4"/>
  <c r="F89" i="4"/>
  <c r="G89" i="4"/>
  <c r="D90" i="4"/>
  <c r="E90" i="4"/>
  <c r="F90" i="4"/>
  <c r="G90" i="4"/>
  <c r="D91" i="4"/>
  <c r="E91" i="4"/>
  <c r="F91" i="4"/>
  <c r="G91" i="4"/>
  <c r="D92" i="4"/>
  <c r="E92" i="4"/>
  <c r="F92" i="4"/>
  <c r="G92" i="4"/>
  <c r="D93" i="4"/>
  <c r="E93" i="4"/>
  <c r="F93" i="4"/>
  <c r="G93" i="4"/>
  <c r="D94" i="4"/>
  <c r="E94" i="4"/>
  <c r="F94" i="4"/>
  <c r="G94" i="4"/>
  <c r="D95" i="4"/>
  <c r="E95" i="4"/>
  <c r="F95" i="4"/>
  <c r="G95" i="4"/>
  <c r="D96" i="4"/>
  <c r="E96" i="4"/>
  <c r="F96" i="4"/>
  <c r="G96" i="4"/>
  <c r="D97" i="4"/>
  <c r="E97" i="4"/>
  <c r="F97" i="4"/>
  <c r="G97" i="4"/>
  <c r="D98" i="4"/>
  <c r="E98" i="4"/>
  <c r="F98" i="4"/>
  <c r="G98" i="4"/>
  <c r="D99" i="4"/>
  <c r="E99" i="4"/>
  <c r="F99" i="4"/>
  <c r="G99" i="4"/>
  <c r="D100" i="4"/>
  <c r="E100" i="4"/>
  <c r="F100" i="4"/>
  <c r="G100" i="4"/>
  <c r="D101" i="4"/>
  <c r="E101" i="4"/>
  <c r="F101" i="4"/>
  <c r="G101" i="4"/>
  <c r="D102" i="4"/>
  <c r="E102" i="4"/>
  <c r="F102" i="4"/>
  <c r="G102" i="4"/>
  <c r="D103" i="4"/>
  <c r="E103" i="4"/>
  <c r="F103" i="4"/>
  <c r="G103" i="4"/>
  <c r="D104" i="4"/>
  <c r="E104" i="4"/>
  <c r="F104" i="4"/>
  <c r="G104" i="4"/>
  <c r="D105" i="4"/>
  <c r="E105" i="4"/>
  <c r="F105" i="4"/>
  <c r="G105" i="4"/>
  <c r="D106" i="4"/>
  <c r="E106" i="4"/>
  <c r="F106" i="4"/>
  <c r="G106" i="4"/>
  <c r="D107" i="4"/>
  <c r="E107" i="4"/>
  <c r="F107" i="4"/>
  <c r="G107" i="4"/>
  <c r="D108" i="4"/>
  <c r="E108" i="4"/>
  <c r="F108" i="4"/>
  <c r="G108" i="4"/>
  <c r="D109" i="4"/>
  <c r="E109" i="4"/>
  <c r="F109" i="4"/>
  <c r="G109" i="4"/>
  <c r="D110" i="4"/>
  <c r="E110" i="4"/>
  <c r="F110" i="4"/>
  <c r="G110" i="4"/>
  <c r="D111" i="4"/>
  <c r="E111" i="4"/>
  <c r="F111" i="4"/>
  <c r="G111" i="4"/>
  <c r="D112" i="4"/>
  <c r="E112" i="4"/>
  <c r="F112" i="4"/>
  <c r="G112" i="4"/>
  <c r="D113" i="4"/>
  <c r="E113" i="4"/>
  <c r="F113" i="4"/>
  <c r="G113" i="4"/>
  <c r="D114" i="4"/>
  <c r="E114" i="4"/>
  <c r="F114" i="4"/>
  <c r="G114" i="4"/>
  <c r="D115" i="4"/>
  <c r="E115" i="4"/>
  <c r="F115" i="4"/>
  <c r="G115" i="4"/>
  <c r="D116" i="4"/>
  <c r="E116" i="4"/>
  <c r="F116" i="4"/>
  <c r="G116" i="4"/>
  <c r="D117" i="4"/>
  <c r="E117" i="4"/>
  <c r="F117" i="4"/>
  <c r="G117" i="4"/>
  <c r="D118" i="4"/>
  <c r="E118" i="4"/>
  <c r="F118" i="4"/>
  <c r="G118" i="4"/>
  <c r="D119" i="4"/>
  <c r="E119" i="4"/>
  <c r="F119" i="4"/>
  <c r="G119" i="4"/>
  <c r="D120" i="4"/>
  <c r="E120" i="4"/>
  <c r="F120" i="4"/>
  <c r="G120" i="4"/>
  <c r="D121" i="4"/>
  <c r="E121" i="4"/>
  <c r="F121" i="4"/>
  <c r="G121" i="4"/>
  <c r="D122" i="4"/>
  <c r="E122" i="4"/>
  <c r="F122" i="4"/>
  <c r="G122" i="4"/>
  <c r="D123" i="4"/>
  <c r="E123" i="4"/>
  <c r="F123" i="4"/>
  <c r="G123" i="4"/>
  <c r="D124" i="4"/>
  <c r="E124" i="4"/>
  <c r="F124" i="4"/>
  <c r="G124" i="4"/>
  <c r="D125" i="4"/>
  <c r="E125" i="4"/>
  <c r="F125" i="4"/>
  <c r="G125" i="4"/>
  <c r="D126" i="4"/>
  <c r="E126" i="4"/>
  <c r="F126" i="4"/>
  <c r="G126" i="4"/>
  <c r="D127" i="4"/>
  <c r="E127" i="4"/>
  <c r="F127" i="4"/>
  <c r="G127" i="4"/>
  <c r="D128" i="4"/>
  <c r="E128" i="4"/>
  <c r="F128" i="4"/>
  <c r="G128" i="4"/>
  <c r="D129" i="4"/>
  <c r="E129" i="4"/>
  <c r="F129" i="4"/>
  <c r="G129" i="4"/>
  <c r="D130" i="4"/>
  <c r="E130" i="4"/>
  <c r="F130" i="4"/>
  <c r="G130" i="4"/>
  <c r="D131" i="4"/>
  <c r="E131" i="4"/>
  <c r="F131" i="4"/>
  <c r="G131" i="4"/>
  <c r="D132" i="4"/>
  <c r="E132" i="4"/>
  <c r="F132" i="4"/>
  <c r="G132" i="4"/>
  <c r="D133" i="4"/>
  <c r="E133" i="4"/>
  <c r="F133" i="4"/>
  <c r="G133" i="4"/>
  <c r="D134" i="4"/>
  <c r="E134" i="4"/>
  <c r="F134" i="4"/>
  <c r="G134" i="4"/>
  <c r="D135" i="4"/>
  <c r="E135" i="4"/>
  <c r="F135" i="4"/>
  <c r="G135" i="4"/>
  <c r="D136" i="4"/>
  <c r="E136" i="4"/>
  <c r="F136" i="4"/>
  <c r="G136" i="4"/>
  <c r="D137" i="4"/>
  <c r="E137" i="4"/>
  <c r="F137" i="4"/>
  <c r="G137" i="4"/>
  <c r="D138" i="4"/>
  <c r="E138" i="4"/>
  <c r="F138" i="4"/>
  <c r="G138" i="4"/>
  <c r="D139" i="4"/>
  <c r="E139" i="4"/>
  <c r="F139" i="4"/>
  <c r="G139" i="4"/>
  <c r="D140" i="4"/>
  <c r="E140" i="4"/>
  <c r="F140" i="4"/>
  <c r="G140" i="4"/>
  <c r="D141" i="4"/>
  <c r="E141" i="4"/>
  <c r="F141" i="4"/>
  <c r="G141" i="4"/>
  <c r="D142" i="4"/>
  <c r="E142" i="4"/>
  <c r="F142" i="4"/>
  <c r="G142" i="4"/>
  <c r="D143" i="4"/>
  <c r="E143" i="4"/>
  <c r="F143" i="4"/>
  <c r="G143" i="4"/>
  <c r="D144" i="4"/>
  <c r="E144" i="4"/>
  <c r="F144" i="4"/>
  <c r="G144" i="4"/>
  <c r="D145" i="4"/>
  <c r="E145" i="4"/>
  <c r="F145" i="4"/>
  <c r="G145" i="4"/>
  <c r="D146" i="4"/>
  <c r="E146" i="4"/>
  <c r="F146" i="4"/>
  <c r="G146" i="4"/>
  <c r="D147" i="4"/>
  <c r="E147" i="4"/>
  <c r="F147" i="4"/>
  <c r="G147" i="4"/>
  <c r="D148" i="4"/>
  <c r="E148" i="4"/>
  <c r="F148" i="4"/>
  <c r="G148" i="4"/>
  <c r="D149" i="4"/>
  <c r="E149" i="4"/>
  <c r="F149" i="4"/>
  <c r="G149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80" i="4"/>
  <c r="K37" i="17" l="1"/>
  <c r="J37" i="17"/>
  <c r="I37" i="17"/>
  <c r="H37" i="17"/>
  <c r="G37" i="17"/>
  <c r="K31" i="17"/>
  <c r="J31" i="17"/>
  <c r="I31" i="17"/>
  <c r="H31" i="17"/>
  <c r="G31" i="17"/>
  <c r="I76" i="17" l="1"/>
  <c r="I49" i="17"/>
  <c r="I62" i="17"/>
  <c r="G62" i="17"/>
  <c r="G76" i="17"/>
  <c r="G49" i="17"/>
  <c r="H76" i="17"/>
  <c r="H49" i="17"/>
  <c r="H62" i="17"/>
  <c r="J76" i="17"/>
  <c r="J49" i="17"/>
  <c r="J62" i="17"/>
  <c r="K76" i="17"/>
  <c r="K62" i="17"/>
  <c r="K49" i="17"/>
  <c r="F22" i="21"/>
  <c r="H37" i="21" l="1"/>
  <c r="G37" i="21"/>
  <c r="H31" i="21"/>
  <c r="G31" i="21"/>
  <c r="G62" i="21" l="1"/>
  <c r="G49" i="21"/>
  <c r="G77" i="21"/>
  <c r="H77" i="21"/>
  <c r="H62" i="21"/>
  <c r="H49" i="21"/>
  <c r="H68" i="17"/>
  <c r="I68" i="17"/>
  <c r="J68" i="17"/>
  <c r="K68" i="17"/>
  <c r="G68" i="17"/>
  <c r="H54" i="17"/>
  <c r="I54" i="17"/>
  <c r="J54" i="17"/>
  <c r="K54" i="17"/>
  <c r="G54" i="17"/>
  <c r="H42" i="17"/>
  <c r="I42" i="17"/>
  <c r="J42" i="17"/>
  <c r="K42" i="17"/>
  <c r="G42" i="17"/>
  <c r="H69" i="21"/>
  <c r="H54" i="21"/>
  <c r="H42" i="21"/>
  <c r="G42" i="21"/>
  <c r="G54" i="21" l="1"/>
  <c r="G69" i="21"/>
  <c r="I18" i="17"/>
  <c r="G29" i="17" s="1"/>
  <c r="F18" i="17"/>
  <c r="I20" i="17"/>
  <c r="F20" i="17"/>
  <c r="F22" i="17"/>
  <c r="J71" i="17"/>
  <c r="F18" i="21"/>
  <c r="F18" i="16"/>
  <c r="I50" i="16" s="1"/>
  <c r="F18" i="18"/>
  <c r="J29" i="18" s="1"/>
  <c r="F16" i="18"/>
  <c r="I18" i="18"/>
  <c r="F18" i="20"/>
  <c r="G29" i="20" s="1"/>
  <c r="F16" i="20"/>
  <c r="I18" i="20"/>
  <c r="I16" i="20"/>
  <c r="G27" i="20" s="1"/>
  <c r="I16" i="18"/>
  <c r="F16" i="16"/>
  <c r="I18" i="16"/>
  <c r="I16" i="16"/>
  <c r="J27" i="16" s="1"/>
  <c r="I18" i="21"/>
  <c r="G29" i="21" s="1"/>
  <c r="I20" i="21"/>
  <c r="H72" i="21"/>
  <c r="G72" i="21"/>
  <c r="K71" i="17"/>
  <c r="I71" i="17"/>
  <c r="H71" i="17"/>
  <c r="G71" i="17"/>
  <c r="J66" i="16"/>
  <c r="I66" i="16"/>
  <c r="H66" i="16"/>
  <c r="G66" i="16"/>
  <c r="J66" i="18"/>
  <c r="I66" i="18"/>
  <c r="H66" i="18"/>
  <c r="G66" i="18"/>
  <c r="H65" i="20"/>
  <c r="G65" i="20"/>
  <c r="J53" i="18"/>
  <c r="J32" i="18"/>
  <c r="J53" i="16"/>
  <c r="J42" i="16"/>
  <c r="J32" i="16"/>
  <c r="J57" i="17"/>
  <c r="K57" i="17"/>
  <c r="J45" i="17"/>
  <c r="K45" i="17"/>
  <c r="H34" i="17"/>
  <c r="I34" i="17"/>
  <c r="J34" i="17"/>
  <c r="K34" i="17"/>
  <c r="G34" i="21"/>
  <c r="H53" i="20"/>
  <c r="G53" i="20"/>
  <c r="H42" i="20"/>
  <c r="G42" i="20"/>
  <c r="H32" i="20"/>
  <c r="G32" i="20"/>
  <c r="I53" i="18"/>
  <c r="H53" i="18"/>
  <c r="G53" i="18"/>
  <c r="I42" i="18"/>
  <c r="H42" i="18"/>
  <c r="G42" i="18"/>
  <c r="I32" i="18"/>
  <c r="H32" i="18"/>
  <c r="G32" i="18"/>
  <c r="I53" i="16"/>
  <c r="H53" i="16"/>
  <c r="G53" i="16"/>
  <c r="I42" i="16"/>
  <c r="H42" i="16"/>
  <c r="G42" i="16"/>
  <c r="I32" i="16"/>
  <c r="H32" i="16"/>
  <c r="G32" i="16"/>
  <c r="I57" i="17"/>
  <c r="H57" i="17"/>
  <c r="G57" i="17"/>
  <c r="I45" i="17"/>
  <c r="H45" i="17"/>
  <c r="G45" i="17"/>
  <c r="G34" i="17"/>
  <c r="H57" i="21"/>
  <c r="G57" i="21"/>
  <c r="H45" i="21"/>
  <c r="G45" i="21"/>
  <c r="H34" i="21"/>
  <c r="C23" i="15"/>
  <c r="F14" i="20"/>
  <c r="F14" i="18"/>
  <c r="F14" i="16"/>
  <c r="F16" i="17"/>
  <c r="F16" i="21"/>
  <c r="I22" i="21"/>
  <c r="F14" i="21"/>
  <c r="F20" i="20"/>
  <c r="F12" i="20"/>
  <c r="G25" i="15"/>
  <c r="G28" i="15"/>
  <c r="I22" i="17"/>
  <c r="C28" i="15"/>
  <c r="F20" i="18"/>
  <c r="F12" i="18"/>
  <c r="F14" i="17"/>
  <c r="F20" i="16"/>
  <c r="F12" i="16"/>
  <c r="C22" i="15"/>
  <c r="C25" i="15"/>
  <c r="D31" i="15"/>
  <c r="H28" i="20" l="1"/>
  <c r="H66" i="17"/>
  <c r="H29" i="17"/>
  <c r="J29" i="17"/>
  <c r="G49" i="20"/>
  <c r="G49" i="18"/>
  <c r="G30" i="17"/>
  <c r="G32" i="17" s="1"/>
  <c r="G36" i="17" s="1"/>
  <c r="D52" i="15" s="1"/>
  <c r="J28" i="16"/>
  <c r="H29" i="21"/>
  <c r="H27" i="20"/>
  <c r="H62" i="18"/>
  <c r="I53" i="17"/>
  <c r="H29" i="20"/>
  <c r="G29" i="18"/>
  <c r="G62" i="20"/>
  <c r="H29" i="18"/>
  <c r="H39" i="18"/>
  <c r="I63" i="18"/>
  <c r="J66" i="17"/>
  <c r="G52" i="17"/>
  <c r="G61" i="20"/>
  <c r="H38" i="20"/>
  <c r="I67" i="17"/>
  <c r="H28" i="18"/>
  <c r="J28" i="18"/>
  <c r="I28" i="18"/>
  <c r="K30" i="17"/>
  <c r="H30" i="17"/>
  <c r="J30" i="17"/>
  <c r="G38" i="18"/>
  <c r="I30" i="17"/>
  <c r="E59" i="15"/>
  <c r="I62" i="18"/>
  <c r="K53" i="17"/>
  <c r="J62" i="18"/>
  <c r="G62" i="18"/>
  <c r="G53" i="17"/>
  <c r="J27" i="18"/>
  <c r="H27" i="18"/>
  <c r="I27" i="18"/>
  <c r="J29" i="16"/>
  <c r="G29" i="16"/>
  <c r="J50" i="18"/>
  <c r="G50" i="16"/>
  <c r="H50" i="20"/>
  <c r="G50" i="20"/>
  <c r="I50" i="18"/>
  <c r="H50" i="18"/>
  <c r="G50" i="18"/>
  <c r="G53" i="21"/>
  <c r="H49" i="20"/>
  <c r="I49" i="18"/>
  <c r="H53" i="17"/>
  <c r="H48" i="20"/>
  <c r="I41" i="17"/>
  <c r="H38" i="18"/>
  <c r="H67" i="17"/>
  <c r="G30" i="21"/>
  <c r="G39" i="20"/>
  <c r="G39" i="16"/>
  <c r="K29" i="17"/>
  <c r="I29" i="17"/>
  <c r="I38" i="18"/>
  <c r="G67" i="17"/>
  <c r="J63" i="16"/>
  <c r="G63" i="16"/>
  <c r="H29" i="16"/>
  <c r="J39" i="16"/>
  <c r="H63" i="16"/>
  <c r="I29" i="16"/>
  <c r="I39" i="16"/>
  <c r="H50" i="16"/>
  <c r="F59" i="15"/>
  <c r="H39" i="16"/>
  <c r="G39" i="18"/>
  <c r="H39" i="20"/>
  <c r="H62" i="20"/>
  <c r="J63" i="18"/>
  <c r="J50" i="16"/>
  <c r="I63" i="16"/>
  <c r="H30" i="21"/>
  <c r="H68" i="21"/>
  <c r="G28" i="20"/>
  <c r="G30" i="20" s="1"/>
  <c r="G34" i="20" s="1"/>
  <c r="C92" i="15" s="1"/>
  <c r="G41" i="21"/>
  <c r="I28" i="16"/>
  <c r="H53" i="21"/>
  <c r="G27" i="16"/>
  <c r="H27" i="16"/>
  <c r="I27" i="16"/>
  <c r="G27" i="18"/>
  <c r="G28" i="18"/>
  <c r="G28" i="16"/>
  <c r="H61" i="16"/>
  <c r="G52" i="21"/>
  <c r="G37" i="16"/>
  <c r="I37" i="16"/>
  <c r="G48" i="16"/>
  <c r="H48" i="16"/>
  <c r="G61" i="16"/>
  <c r="H63" i="18"/>
  <c r="I29" i="18"/>
  <c r="I39" i="18"/>
  <c r="G63" i="18"/>
  <c r="D59" i="15"/>
  <c r="H40" i="21"/>
  <c r="H28" i="16"/>
  <c r="G59" i="15"/>
  <c r="C45" i="15"/>
  <c r="H59" i="15"/>
  <c r="D45" i="15"/>
  <c r="H41" i="21"/>
  <c r="G61" i="18"/>
  <c r="G66" i="17"/>
  <c r="I40" i="17"/>
  <c r="I52" i="17"/>
  <c r="H52" i="17"/>
  <c r="I66" i="17"/>
  <c r="J67" i="17"/>
  <c r="G38" i="20"/>
  <c r="G37" i="20"/>
  <c r="G68" i="21"/>
  <c r="G67" i="21"/>
  <c r="K41" i="17"/>
  <c r="K40" i="17"/>
  <c r="H61" i="20"/>
  <c r="H60" i="20"/>
  <c r="J61" i="18"/>
  <c r="J53" i="17"/>
  <c r="J52" i="17"/>
  <c r="K67" i="17"/>
  <c r="K66" i="17"/>
  <c r="J41" i="17"/>
  <c r="J40" i="17"/>
  <c r="J37" i="18"/>
  <c r="J38" i="18"/>
  <c r="I61" i="18"/>
  <c r="H41" i="17"/>
  <c r="H40" i="17"/>
  <c r="J48" i="16"/>
  <c r="J49" i="16"/>
  <c r="J37" i="16"/>
  <c r="J38" i="16"/>
  <c r="G41" i="17"/>
  <c r="G40" i="17"/>
  <c r="H37" i="16"/>
  <c r="H38" i="16"/>
  <c r="H49" i="18"/>
  <c r="H48" i="18"/>
  <c r="H61" i="18"/>
  <c r="I48" i="16"/>
  <c r="I49" i="16"/>
  <c r="J61" i="16"/>
  <c r="J62" i="16"/>
  <c r="J49" i="18"/>
  <c r="J48" i="18"/>
  <c r="I61" i="16"/>
  <c r="I62" i="16"/>
  <c r="G38" i="16"/>
  <c r="I38" i="16"/>
  <c r="G49" i="16"/>
  <c r="H49" i="16"/>
  <c r="G62" i="16"/>
  <c r="H62" i="16"/>
  <c r="K52" i="17"/>
  <c r="G48" i="18"/>
  <c r="I48" i="18"/>
  <c r="G37" i="18"/>
  <c r="H37" i="18"/>
  <c r="I37" i="18"/>
  <c r="G40" i="21"/>
  <c r="H52" i="21"/>
  <c r="H67" i="21"/>
  <c r="H37" i="20"/>
  <c r="G48" i="20"/>
  <c r="G60" i="20"/>
  <c r="J30" i="16" l="1"/>
  <c r="J34" i="16" s="1"/>
  <c r="H66" i="15" s="1"/>
  <c r="H30" i="20"/>
  <c r="H34" i="20" s="1"/>
  <c r="D92" i="15" s="1"/>
  <c r="H30" i="18"/>
  <c r="H34" i="18" s="1"/>
  <c r="F79" i="15" s="1"/>
  <c r="H43" i="21"/>
  <c r="H46" i="21" s="1"/>
  <c r="H32" i="21"/>
  <c r="H36" i="21" s="1"/>
  <c r="D38" i="15" s="1"/>
  <c r="G51" i="18"/>
  <c r="G55" i="18" s="1"/>
  <c r="G55" i="17"/>
  <c r="G60" i="17" s="1"/>
  <c r="D56" i="15" s="1"/>
  <c r="H32" i="17"/>
  <c r="H36" i="17" s="1"/>
  <c r="E52" i="15" s="1"/>
  <c r="H40" i="18"/>
  <c r="H44" i="18" s="1"/>
  <c r="F81" i="15" s="1"/>
  <c r="J64" i="18"/>
  <c r="J69" i="18" s="1"/>
  <c r="H85" i="15" s="1"/>
  <c r="G63" i="20"/>
  <c r="G68" i="20" s="1"/>
  <c r="C98" i="15" s="1"/>
  <c r="I30" i="18"/>
  <c r="I34" i="18" s="1"/>
  <c r="G79" i="15" s="1"/>
  <c r="G30" i="18"/>
  <c r="G34" i="18" s="1"/>
  <c r="E79" i="15" s="1"/>
  <c r="G40" i="18"/>
  <c r="G43" i="18" s="1"/>
  <c r="K55" i="17"/>
  <c r="K60" i="17" s="1"/>
  <c r="H56" i="15" s="1"/>
  <c r="G51" i="16"/>
  <c r="G56" i="16" s="1"/>
  <c r="E70" i="15" s="1"/>
  <c r="I64" i="18"/>
  <c r="I69" i="18" s="1"/>
  <c r="G85" i="15" s="1"/>
  <c r="G51" i="20"/>
  <c r="G56" i="20" s="1"/>
  <c r="C96" i="15" s="1"/>
  <c r="I40" i="16"/>
  <c r="I44" i="16" s="1"/>
  <c r="G68" i="15" s="1"/>
  <c r="G64" i="18"/>
  <c r="G68" i="18" s="1"/>
  <c r="H69" i="17"/>
  <c r="H74" i="17" s="1"/>
  <c r="E58" i="15" s="1"/>
  <c r="G32" i="21"/>
  <c r="G36" i="21" s="1"/>
  <c r="C38" i="15" s="1"/>
  <c r="I40" i="18"/>
  <c r="I44" i="18" s="1"/>
  <c r="G81" i="15" s="1"/>
  <c r="G40" i="16"/>
  <c r="G44" i="16" s="1"/>
  <c r="E68" i="15" s="1"/>
  <c r="J32" i="17"/>
  <c r="J36" i="17" s="1"/>
  <c r="G52" i="15" s="1"/>
  <c r="G30" i="16"/>
  <c r="G34" i="16" s="1"/>
  <c r="E66" i="15" s="1"/>
  <c r="I30" i="16"/>
  <c r="I34" i="16" s="1"/>
  <c r="G66" i="15" s="1"/>
  <c r="J30" i="18"/>
  <c r="J34" i="18" s="1"/>
  <c r="H79" i="15" s="1"/>
  <c r="G55" i="21"/>
  <c r="G59" i="21" s="1"/>
  <c r="I32" i="17"/>
  <c r="I36" i="17" s="1"/>
  <c r="F52" i="15" s="1"/>
  <c r="H64" i="16"/>
  <c r="H69" i="16" s="1"/>
  <c r="F72" i="15" s="1"/>
  <c r="K32" i="17"/>
  <c r="K36" i="17" s="1"/>
  <c r="H52" i="15" s="1"/>
  <c r="G69" i="17"/>
  <c r="G73" i="17" s="1"/>
  <c r="H51" i="20"/>
  <c r="H55" i="20" s="1"/>
  <c r="J69" i="17"/>
  <c r="J74" i="17" s="1"/>
  <c r="G58" i="15" s="1"/>
  <c r="H40" i="20"/>
  <c r="H44" i="20" s="1"/>
  <c r="D94" i="15" s="1"/>
  <c r="I51" i="18"/>
  <c r="I55" i="18" s="1"/>
  <c r="H55" i="17"/>
  <c r="H59" i="17" s="1"/>
  <c r="J39" i="18"/>
  <c r="J40" i="18" s="1"/>
  <c r="H30" i="16"/>
  <c r="H34" i="16" s="1"/>
  <c r="F66" i="15" s="1"/>
  <c r="I55" i="17"/>
  <c r="I60" i="17" s="1"/>
  <c r="F56" i="15" s="1"/>
  <c r="I43" i="17"/>
  <c r="I46" i="17" s="1"/>
  <c r="H55" i="21"/>
  <c r="H60" i="21" s="1"/>
  <c r="D42" i="15" s="1"/>
  <c r="K69" i="17"/>
  <c r="K73" i="17" s="1"/>
  <c r="H43" i="17"/>
  <c r="H47" i="17" s="1"/>
  <c r="E54" i="15" s="1"/>
  <c r="H51" i="16"/>
  <c r="H55" i="16" s="1"/>
  <c r="G64" i="16"/>
  <c r="G69" i="16" s="1"/>
  <c r="E72" i="15" s="1"/>
  <c r="H64" i="18"/>
  <c r="H69" i="18" s="1"/>
  <c r="F85" i="15" s="1"/>
  <c r="G43" i="21"/>
  <c r="G47" i="21" s="1"/>
  <c r="C40" i="15" s="1"/>
  <c r="I69" i="17"/>
  <c r="I73" i="17" s="1"/>
  <c r="H70" i="21"/>
  <c r="H74" i="21" s="1"/>
  <c r="K43" i="17"/>
  <c r="K46" i="17" s="1"/>
  <c r="J51" i="18"/>
  <c r="J56" i="18" s="1"/>
  <c r="H83" i="15" s="1"/>
  <c r="H51" i="18"/>
  <c r="H56" i="18" s="1"/>
  <c r="F83" i="15" s="1"/>
  <c r="G70" i="21"/>
  <c r="G75" i="21" s="1"/>
  <c r="C44" i="15" s="1"/>
  <c r="I51" i="16"/>
  <c r="I56" i="16" s="1"/>
  <c r="G70" i="15" s="1"/>
  <c r="J55" i="17"/>
  <c r="J60" i="17" s="1"/>
  <c r="G56" i="15" s="1"/>
  <c r="J40" i="16"/>
  <c r="J51" i="16"/>
  <c r="I64" i="16"/>
  <c r="H40" i="16"/>
  <c r="G43" i="17"/>
  <c r="J43" i="17"/>
  <c r="J64" i="16"/>
  <c r="H63" i="20"/>
  <c r="G40" i="20"/>
  <c r="J68" i="18" l="1"/>
  <c r="J70" i="18" s="1"/>
  <c r="G44" i="18"/>
  <c r="E81" i="15" s="1"/>
  <c r="H47" i="21"/>
  <c r="D40" i="15" s="1"/>
  <c r="G56" i="18"/>
  <c r="E83" i="15" s="1"/>
  <c r="K59" i="17"/>
  <c r="K61" i="17" s="1"/>
  <c r="G59" i="17"/>
  <c r="G61" i="17" s="1"/>
  <c r="H43" i="20"/>
  <c r="H45" i="20" s="1"/>
  <c r="G67" i="20"/>
  <c r="G69" i="20" s="1"/>
  <c r="G55" i="20"/>
  <c r="G57" i="20" s="1"/>
  <c r="H56" i="20"/>
  <c r="D96" i="15" s="1"/>
  <c r="I43" i="18"/>
  <c r="I45" i="18" s="1"/>
  <c r="G69" i="18"/>
  <c r="E85" i="15" s="1"/>
  <c r="I68" i="18"/>
  <c r="I70" i="18" s="1"/>
  <c r="I43" i="16"/>
  <c r="I45" i="16" s="1"/>
  <c r="G43" i="16"/>
  <c r="G45" i="16" s="1"/>
  <c r="H60" i="17"/>
  <c r="E56" i="15" s="1"/>
  <c r="I56" i="18"/>
  <c r="G83" i="15" s="1"/>
  <c r="H43" i="18"/>
  <c r="H45" i="18" s="1"/>
  <c r="H73" i="17"/>
  <c r="H75" i="17" s="1"/>
  <c r="G74" i="17"/>
  <c r="D58" i="15" s="1"/>
  <c r="G55" i="16"/>
  <c r="G57" i="16" s="1"/>
  <c r="G60" i="21"/>
  <c r="C42" i="15" s="1"/>
  <c r="H68" i="16"/>
  <c r="H70" i="16" s="1"/>
  <c r="I59" i="17"/>
  <c r="I61" i="17" s="1"/>
  <c r="K74" i="17"/>
  <c r="H58" i="15" s="1"/>
  <c r="I47" i="17"/>
  <c r="F54" i="15" s="1"/>
  <c r="J73" i="17"/>
  <c r="J75" i="17" s="1"/>
  <c r="H46" i="17"/>
  <c r="H48" i="17" s="1"/>
  <c r="H59" i="21"/>
  <c r="H61" i="21" s="1"/>
  <c r="H56" i="16"/>
  <c r="F70" i="15" s="1"/>
  <c r="H75" i="21"/>
  <c r="D44" i="15" s="1"/>
  <c r="G68" i="16"/>
  <c r="G70" i="16" s="1"/>
  <c r="H68" i="18"/>
  <c r="H70" i="18" s="1"/>
  <c r="G46" i="21"/>
  <c r="G48" i="21" s="1"/>
  <c r="G74" i="21"/>
  <c r="G76" i="21" s="1"/>
  <c r="I74" i="17"/>
  <c r="F58" i="15" s="1"/>
  <c r="K47" i="17"/>
  <c r="H54" i="15" s="1"/>
  <c r="J55" i="18"/>
  <c r="J57" i="18" s="1"/>
  <c r="H55" i="18"/>
  <c r="H57" i="18" s="1"/>
  <c r="I55" i="16"/>
  <c r="I57" i="16" s="1"/>
  <c r="J59" i="17"/>
  <c r="J61" i="17" s="1"/>
  <c r="J43" i="18"/>
  <c r="J44" i="18"/>
  <c r="H81" i="15" s="1"/>
  <c r="J68" i="16"/>
  <c r="J69" i="16"/>
  <c r="H72" i="15" s="1"/>
  <c r="I68" i="16"/>
  <c r="I69" i="16"/>
  <c r="G72" i="15" s="1"/>
  <c r="J47" i="17"/>
  <c r="G54" i="15" s="1"/>
  <c r="J46" i="17"/>
  <c r="H44" i="16"/>
  <c r="F68" i="15" s="1"/>
  <c r="H43" i="16"/>
  <c r="J43" i="16"/>
  <c r="J44" i="16"/>
  <c r="H68" i="15" s="1"/>
  <c r="G47" i="17"/>
  <c r="D54" i="15" s="1"/>
  <c r="G46" i="17"/>
  <c r="G44" i="20"/>
  <c r="C94" i="15" s="1"/>
  <c r="G43" i="20"/>
  <c r="H68" i="20"/>
  <c r="D98" i="15" s="1"/>
  <c r="H67" i="20"/>
  <c r="J56" i="16"/>
  <c r="H70" i="15" s="1"/>
  <c r="J55" i="16"/>
  <c r="H48" i="21" l="1"/>
  <c r="G45" i="18"/>
  <c r="H57" i="16"/>
  <c r="G57" i="18"/>
  <c r="G70" i="18"/>
  <c r="H57" i="20"/>
  <c r="I57" i="18"/>
  <c r="G61" i="21"/>
  <c r="G75" i="17"/>
  <c r="H61" i="17"/>
  <c r="J48" i="17"/>
  <c r="K75" i="17"/>
  <c r="I48" i="17"/>
  <c r="H76" i="21"/>
  <c r="K48" i="17"/>
  <c r="I75" i="17"/>
  <c r="H69" i="20"/>
  <c r="H45" i="16"/>
  <c r="J57" i="16"/>
  <c r="G48" i="17"/>
  <c r="J45" i="16"/>
  <c r="I70" i="16"/>
  <c r="J70" i="16"/>
  <c r="G45" i="20"/>
  <c r="J4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33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33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<sst xmlns="http://schemas.openxmlformats.org/spreadsheetml/2006/main" count="586" uniqueCount="98">
  <si>
    <t>EDAD</t>
  </si>
  <si>
    <t xml:space="preserve"> 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</si>
  <si>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</si>
  <si>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</si>
  <si>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</si>
  <si>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</si>
  <si>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</si>
  <si>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</si>
  <si>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</si>
  <si>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</si>
  <si>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</si>
  <si>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</si>
  <si>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</si>
  <si>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</si>
  <si>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</si>
  <si>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</si>
  <si>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</si>
  <si>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Bupa Global Elite Health Plan</t>
  </si>
  <si>
    <t>Bupa Global Premier Health Plan</t>
  </si>
  <si>
    <t>Bupa Global Select Health Plan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</si>
  <si>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</si>
  <si>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</si>
  <si>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</si>
  <si>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</si>
  <si>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</si>
  <si>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Bupa Global Major Medical Health Plan</t>
  </si>
  <si>
    <t>TARIFAS SEMESTRAL</t>
  </si>
  <si>
    <t>Bupa Global Ultimtate Health Plan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</si>
  <si>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</si>
  <si>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</si>
  <si>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</si>
  <si>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</si>
  <si>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</si>
  <si>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Deducibles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</si>
  <si>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</si>
  <si>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</si>
  <si>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</si>
  <si>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</si>
  <si>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</si>
  <si>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Ahorros en tarifas de prima para niños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</si>
  <si>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</si>
  <si>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</si>
  <si>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</si>
  <si>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</si>
  <si>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</si>
  <si>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</si>
  <si>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</si>
  <si>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</si>
  <si>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</si>
  <si>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</si>
  <si>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Impuesto (14.49%)</t>
  </si>
  <si>
    <t>IVA (14.49%)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</si>
  <si>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</si>
  <si>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</si>
  <si>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</si>
  <si>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</si>
  <si>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</si>
  <si>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</si>
  <si>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</si>
  <si>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</si>
  <si>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Global Major Medical Health Plan</t>
  </si>
  <si>
    <t>Global Ultimate Health Plan</t>
  </si>
  <si>
    <t>JOHN DOE</t>
  </si>
  <si>
    <t>Global Select Health Plan</t>
  </si>
  <si>
    <t>Fecha de la Cotización:</t>
  </si>
  <si>
    <t>Cotizado por</t>
  </si>
  <si>
    <t>Costo administrativo anual</t>
  </si>
  <si>
    <t>Costo administrativo annual</t>
  </si>
  <si>
    <t>Costo Administrativo Anual</t>
  </si>
  <si>
    <t>Tarifas Semi-anuales</t>
  </si>
  <si>
    <t>PLAN 4</t>
  </si>
  <si>
    <t>PLAN 5</t>
  </si>
  <si>
    <t>Cotización de Seguro Médico - Global Health Plans</t>
  </si>
  <si>
    <t>Primas anuales incluyen US$86.00 por Costo Administrativo Anual</t>
  </si>
  <si>
    <t>Notas:</t>
  </si>
  <si>
    <t>Costo administrativo anual incluido en el primer pago de los pagos semestrales, trimestrales y mensuales</t>
  </si>
  <si>
    <t xml:space="preserve">       </t>
  </si>
  <si>
    <t xml:space="preserve">  </t>
  </si>
  <si>
    <t>NOMBRE DE AGENTE</t>
  </si>
  <si>
    <t>s</t>
  </si>
  <si>
    <t>Nombre del Asegurado Titular:</t>
  </si>
  <si>
    <t>Número de adultos en la póliza:</t>
  </si>
  <si>
    <t>Edad del Asegurado Titular:</t>
  </si>
  <si>
    <t>Cotizador por:</t>
  </si>
  <si>
    <t>Número de niños en la póliza:</t>
  </si>
  <si>
    <t>Edad del/la cónyuge:</t>
  </si>
  <si>
    <t>Cotizado por:</t>
  </si>
  <si>
    <t>Número de niños menores de 16 años:</t>
  </si>
  <si>
    <t>Edad del/la conyuge:</t>
  </si>
  <si>
    <t>Número de niños menores de 10 años:</t>
  </si>
  <si>
    <t>Cotizado Por:</t>
  </si>
  <si>
    <t>Tarifas en US$ -  Efectivas a partir del 1ro. de Enero de 2023</t>
  </si>
  <si>
    <t>1 Child</t>
  </si>
  <si>
    <t>2 Children</t>
  </si>
  <si>
    <t>3+ Children</t>
  </si>
  <si>
    <t>Bupa Bolivia 2023 Marketing Rates - USD - wout Tax 20221013 (1)</t>
  </si>
  <si>
    <t>LLENE LA INFORMACIÓN DEL ASEGURADO PROPUESTO:</t>
  </si>
  <si>
    <t xml:space="preserve">SELECCIONE EL PRODUCTO PARA VER LA COTIZACIÓN CORRESPONDIENTE: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</si>
</sst>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  <numFmt numFmtId="169" formatCode="_(* #,##0.00_);_(* \(#,##0.00\);_(* &quot;-&quot;????_);_(@_)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theme="3" tint="-0.49998474074526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b/>
      <sz val="14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theme="3" tint="0.39988402966399123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7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15" applyNumberFormat="0" applyAlignment="0" applyProtection="0"/>
    <xf numFmtId="0" fontId="32" fillId="19" borderId="16" applyNumberFormat="0" applyAlignment="0" applyProtection="0"/>
    <xf numFmtId="0" fontId="33" fillId="19" borderId="15" applyNumberFormat="0" applyAlignment="0" applyProtection="0"/>
    <xf numFmtId="0" fontId="34" fillId="0" borderId="17" applyNumberFormat="0" applyFill="0" applyAlignment="0" applyProtection="0"/>
    <xf numFmtId="0" fontId="35" fillId="20" borderId="18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39" fillId="4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19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1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9" fontId="69" fillId="0" borderId="0" applyFont="0" applyFill="0" applyBorder="0" applyAlignment="0" applyProtection="0"/>
  </cellStyleXfs>
  <cellXfs count="329">
    <xf numFmtId="0" fontId="0" fillId="0" borderId="0" xfId="0"/>
    <xf numFmtId="0" fontId="15" fillId="0" borderId="0" xfId="0" applyFont="1"/>
    <xf numFmtId="0" fontId="15" fillId="0" borderId="0" xfId="0" applyFont="1" applyAlignment="1">
      <alignment horizontal="center"/>
    </xf>
    <xf numFmtId="44" fontId="15" fillId="0" borderId="0" xfId="0" applyNumberFormat="1" applyFont="1"/>
    <xf numFmtId="0" fontId="15" fillId="2" borderId="4" xfId="0" applyFont="1" applyFill="1" applyBorder="1"/>
    <xf numFmtId="0" fontId="16" fillId="2" borderId="0" xfId="0" applyFont="1" applyFill="1"/>
    <xf numFmtId="0" fontId="16" fillId="2" borderId="0" xfId="0" applyFont="1" applyFill="1" applyAlignment="1">
      <alignment horizontal="center"/>
    </xf>
    <xf numFmtId="0" fontId="15" fillId="2" borderId="0" xfId="0" applyFont="1" applyFill="1"/>
    <xf numFmtId="0" fontId="15" fillId="2" borderId="0" xfId="0" applyFont="1" applyFill="1" applyAlignment="1">
      <alignment horizontal="center"/>
    </xf>
    <xf numFmtId="167" fontId="0" fillId="0" borderId="0" xfId="357" applyNumberFormat="1" applyFont="1"/>
    <xf numFmtId="167" fontId="0" fillId="0" borderId="4" xfId="357" applyNumberFormat="1" applyFont="1" applyBorder="1" applyAlignment="1"/>
    <xf numFmtId="167" fontId="0" fillId="0" borderId="4" xfId="357" applyNumberFormat="1" applyFont="1" applyBorder="1"/>
    <xf numFmtId="0" fontId="15" fillId="0" borderId="4" xfId="0" applyFont="1" applyBorder="1"/>
    <xf numFmtId="0" fontId="20" fillId="0" borderId="0" xfId="367"/>
    <xf numFmtId="0" fontId="10" fillId="2" borderId="4" xfId="367" applyFont="1" applyFill="1" applyBorder="1"/>
    <xf numFmtId="0" fontId="16" fillId="2" borderId="0" xfId="367" applyFont="1" applyFill="1"/>
    <xf numFmtId="0" fontId="16" fillId="2" borderId="0" xfId="367" applyFont="1" applyFill="1" applyAlignment="1">
      <alignment horizontal="center"/>
    </xf>
    <xf numFmtId="0" fontId="10" fillId="2" borderId="7" xfId="367" applyFont="1" applyFill="1" applyBorder="1"/>
    <xf numFmtId="0" fontId="16" fillId="2" borderId="3" xfId="367" applyFont="1" applyFill="1" applyBorder="1" applyAlignment="1">
      <alignment horizontal="center"/>
    </xf>
    <xf numFmtId="0" fontId="20" fillId="0" borderId="9" xfId="367" applyBorder="1"/>
    <xf numFmtId="0" fontId="10" fillId="0" borderId="0" xfId="541"/>
    <xf numFmtId="0" fontId="10" fillId="2" borderId="4" xfId="541" applyFill="1" applyBorder="1"/>
    <xf numFmtId="0" fontId="16" fillId="2" borderId="0" xfId="541" applyFont="1" applyFill="1"/>
    <xf numFmtId="0" fontId="16" fillId="2" borderId="0" xfId="541" applyFont="1" applyFill="1" applyAlignment="1">
      <alignment horizontal="center"/>
    </xf>
    <xf numFmtId="0" fontId="10" fillId="2" borderId="7" xfId="541" applyFill="1" applyBorder="1"/>
    <xf numFmtId="0" fontId="16" fillId="2" borderId="3" xfId="541" applyFont="1" applyFill="1" applyBorder="1" applyAlignment="1">
      <alignment horizontal="center"/>
    </xf>
    <xf numFmtId="0" fontId="10" fillId="0" borderId="9" xfId="541" applyBorder="1"/>
    <xf numFmtId="43" fontId="18" fillId="3" borderId="10" xfId="621" applyFont="1" applyFill="1" applyBorder="1" applyAlignment="1">
      <alignment vertical="center"/>
    </xf>
    <xf numFmtId="43" fontId="18" fillId="3" borderId="11" xfId="621" applyFont="1" applyFill="1" applyBorder="1" applyAlignment="1">
      <alignment vertical="center"/>
    </xf>
    <xf numFmtId="0" fontId="10" fillId="0" borderId="0" xfId="0" applyFont="1"/>
    <xf numFmtId="3" fontId="16" fillId="2" borderId="0" xfId="0" applyNumberFormat="1" applyFont="1" applyFill="1" applyAlignment="1">
      <alignment horizontal="center"/>
    </xf>
    <xf numFmtId="3" fontId="16" fillId="2" borderId="0" xfId="541" applyNumberFormat="1" applyFont="1" applyFill="1" applyAlignment="1">
      <alignment horizontal="center"/>
    </xf>
    <xf numFmtId="3" fontId="16" fillId="2" borderId="0" xfId="367" applyNumberFormat="1" applyFont="1" applyFill="1" applyAlignment="1">
      <alignment horizontal="center"/>
    </xf>
    <xf numFmtId="43" fontId="4" fillId="0" borderId="0" xfId="623" applyNumberFormat="1"/>
    <xf numFmtId="0" fontId="12" fillId="0" borderId="0" xfId="0" applyFont="1"/>
    <xf numFmtId="0" fontId="12" fillId="0" borderId="0" xfId="0" applyFont="1" applyProtection="1">
      <protection locked="0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0" fillId="0" borderId="0" xfId="0" applyFont="1" applyProtection="1">
      <protection locked="0" hidden="1"/>
    </xf>
    <xf numFmtId="0" fontId="40" fillId="0" borderId="0" xfId="0" applyFont="1" applyProtection="1">
      <protection hidden="1"/>
    </xf>
    <xf numFmtId="0" fontId="40" fillId="0" borderId="0" xfId="0" applyFont="1"/>
    <xf numFmtId="0" fontId="40" fillId="0" borderId="0" xfId="0" applyFont="1" applyAlignment="1" applyProtection="1">
      <alignment horizontal="right"/>
      <protection hidden="1"/>
    </xf>
    <xf numFmtId="0" fontId="41" fillId="0" borderId="0" xfId="0" applyFont="1" applyAlignment="1" applyProtection="1">
      <alignment horizont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166" fontId="49" fillId="51" borderId="0" xfId="0" applyNumberFormat="1" applyFont="1" applyFill="1" applyAlignment="1" applyProtection="1">
      <alignment horizontal="center" vertical="center"/>
      <protection hidden="1"/>
    </xf>
    <xf numFmtId="166" fontId="40" fillId="0" borderId="0" xfId="0" applyNumberFormat="1" applyFont="1" applyAlignment="1" applyProtection="1">
      <alignment horizontal="left"/>
      <protection hidden="1"/>
    </xf>
    <xf numFmtId="0" fontId="50" fillId="0" borderId="0" xfId="0" applyFont="1" applyProtection="1">
      <protection hidden="1"/>
    </xf>
    <xf numFmtId="0" fontId="40" fillId="0" borderId="0" xfId="0" applyFont="1" applyProtection="1">
      <protection locked="0"/>
    </xf>
    <xf numFmtId="44" fontId="40" fillId="0" borderId="0" xfId="1" applyFont="1" applyFill="1" applyBorder="1" applyAlignment="1" applyProtection="1">
      <alignment vertical="center"/>
      <protection hidden="1"/>
    </xf>
    <xf numFmtId="0" fontId="41" fillId="0" borderId="0" xfId="0" applyFont="1" applyAlignment="1">
      <alignment horizontal="center"/>
    </xf>
    <xf numFmtId="0" fontId="40" fillId="0" borderId="0" xfId="0" applyFont="1" applyAlignment="1">
      <alignment vertical="center"/>
    </xf>
    <xf numFmtId="9" fontId="40" fillId="0" borderId="0" xfId="0" applyNumberFormat="1" applyFont="1" applyAlignment="1" applyProtection="1">
      <alignment horizontal="center" vertical="center"/>
      <protection hidden="1"/>
    </xf>
    <xf numFmtId="44" fontId="52" fillId="0" borderId="0" xfId="0" applyNumberFormat="1" applyFont="1" applyAlignment="1" applyProtection="1">
      <alignment vertical="center"/>
      <protection hidden="1"/>
    </xf>
    <xf numFmtId="0" fontId="41" fillId="0" borderId="0" xfId="0" applyFont="1" applyAlignment="1">
      <alignment vertical="center"/>
    </xf>
    <xf numFmtId="44" fontId="53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 applyProtection="1">
      <alignment horizontal="center" vertical="center" wrapText="1" shrinkToFit="1"/>
      <protection hidden="1"/>
    </xf>
    <xf numFmtId="0" fontId="41" fillId="0" borderId="0" xfId="0" applyFont="1" applyProtection="1">
      <protection hidden="1"/>
    </xf>
    <xf numFmtId="0" fontId="40" fillId="0" borderId="0" xfId="0" applyFont="1" applyAlignment="1">
      <alignment horizontal="right"/>
    </xf>
    <xf numFmtId="0" fontId="41" fillId="3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>
      <alignment horizontal="right" vertical="top" wrapText="1"/>
    </xf>
    <xf numFmtId="0" fontId="49" fillId="0" borderId="0" xfId="0" applyFont="1"/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5" fontId="40" fillId="0" borderId="0" xfId="0" applyNumberFormat="1" applyFont="1" applyAlignment="1" applyProtection="1">
      <alignment horizontal="center"/>
      <protection hidden="1"/>
    </xf>
    <xf numFmtId="0" fontId="55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0" fontId="56" fillId="51" borderId="0" xfId="0" applyFont="1" applyFill="1" applyAlignment="1" applyProtection="1">
      <alignment horizontal="center" vertical="center"/>
      <protection hidden="1"/>
    </xf>
    <xf numFmtId="166" fontId="56" fillId="51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44" fontId="59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horizontal="left" vertical="center"/>
      <protection hidden="1"/>
    </xf>
    <xf numFmtId="166" fontId="40" fillId="0" borderId="0" xfId="0" applyNumberFormat="1" applyFont="1" applyAlignment="1" applyProtection="1">
      <alignment vertical="center"/>
      <protection hidden="1"/>
    </xf>
    <xf numFmtId="166" fontId="40" fillId="0" borderId="0" xfId="0" applyNumberFormat="1" applyFont="1" applyAlignment="1" applyProtection="1">
      <alignment horizontal="left" vertical="center"/>
      <protection hidden="1"/>
    </xf>
    <xf numFmtId="0" fontId="50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4" fontId="57" fillId="8" borderId="22" xfId="1" applyFont="1" applyFill="1" applyBorder="1" applyAlignment="1" applyProtection="1">
      <alignment vertical="center"/>
      <protection hidden="1"/>
    </xf>
    <xf numFmtId="168" fontId="59" fillId="0" borderId="22" xfId="0" applyNumberFormat="1" applyFont="1" applyBorder="1" applyAlignment="1" applyProtection="1">
      <alignment vertical="center"/>
      <protection hidden="1"/>
    </xf>
    <xf numFmtId="44" fontId="59" fillId="0" borderId="22" xfId="0" applyNumberFormat="1" applyFont="1" applyBorder="1" applyAlignment="1" applyProtection="1">
      <alignment vertical="center"/>
      <protection hidden="1"/>
    </xf>
    <xf numFmtId="44" fontId="59" fillId="0" borderId="23" xfId="0" applyNumberFormat="1" applyFont="1" applyBorder="1" applyAlignment="1" applyProtection="1">
      <alignment vertical="center"/>
      <protection hidden="1"/>
    </xf>
    <xf numFmtId="44" fontId="59" fillId="0" borderId="24" xfId="0" applyNumberFormat="1" applyFont="1" applyBorder="1" applyAlignment="1" applyProtection="1">
      <alignment vertical="center"/>
      <protection hidden="1"/>
    </xf>
    <xf numFmtId="44" fontId="59" fillId="0" borderId="25" xfId="0" applyNumberFormat="1" applyFont="1" applyBorder="1" applyAlignment="1" applyProtection="1">
      <alignment vertical="center"/>
      <protection hidden="1"/>
    </xf>
    <xf numFmtId="44" fontId="57" fillId="7" borderId="22" xfId="1" applyFont="1" applyFill="1" applyBorder="1" applyAlignment="1" applyProtection="1">
      <alignment vertical="center"/>
      <protection hidden="1"/>
    </xf>
    <xf numFmtId="44" fontId="60" fillId="51" borderId="22" xfId="0" applyNumberFormat="1" applyFont="1" applyFill="1" applyBorder="1" applyAlignment="1" applyProtection="1">
      <alignment vertical="center"/>
      <protection hidden="1"/>
    </xf>
    <xf numFmtId="6" fontId="57" fillId="8" borderId="22" xfId="1" applyNumberFormat="1" applyFont="1" applyFill="1" applyBorder="1" applyAlignment="1" applyProtection="1">
      <alignment horizontal="center" vertical="center"/>
      <protection hidden="1"/>
    </xf>
    <xf numFmtId="44" fontId="57" fillId="8" borderId="26" xfId="1" applyFont="1" applyFill="1" applyBorder="1" applyAlignment="1" applyProtection="1">
      <alignment vertical="center"/>
      <protection hidden="1"/>
    </xf>
    <xf numFmtId="44" fontId="57" fillId="8" borderId="27" xfId="1" applyFont="1" applyFill="1" applyBorder="1" applyAlignment="1" applyProtection="1">
      <alignment vertical="center"/>
      <protection hidden="1"/>
    </xf>
    <xf numFmtId="0" fontId="46" fillId="4" borderId="27" xfId="0" applyFont="1" applyFill="1" applyBorder="1" applyAlignment="1" applyProtection="1">
      <alignment horizontal="center"/>
      <protection hidden="1"/>
    </xf>
    <xf numFmtId="44" fontId="57" fillId="8" borderId="28" xfId="1" applyFont="1" applyFill="1" applyBorder="1" applyAlignment="1" applyProtection="1">
      <alignment vertical="center"/>
      <protection hidden="1"/>
    </xf>
    <xf numFmtId="0" fontId="46" fillId="5" borderId="28" xfId="0" applyFont="1" applyFill="1" applyBorder="1" applyAlignment="1" applyProtection="1">
      <alignment horizontal="center"/>
      <protection hidden="1"/>
    </xf>
    <xf numFmtId="0" fontId="46" fillId="5" borderId="27" xfId="0" applyFont="1" applyFill="1" applyBorder="1" applyAlignment="1" applyProtection="1">
      <alignment horizontal="center"/>
      <protection hidden="1"/>
    </xf>
    <xf numFmtId="44" fontId="57" fillId="7" borderId="26" xfId="1" applyFont="1" applyFill="1" applyBorder="1" applyAlignment="1" applyProtection="1">
      <alignment vertical="center"/>
      <protection hidden="1"/>
    </xf>
    <xf numFmtId="44" fontId="57" fillId="7" borderId="28" xfId="1" applyFont="1" applyFill="1" applyBorder="1" applyAlignment="1" applyProtection="1">
      <alignment vertical="center"/>
      <protection hidden="1"/>
    </xf>
    <xf numFmtId="44" fontId="57" fillId="7" borderId="27" xfId="1" applyFont="1" applyFill="1" applyBorder="1" applyAlignment="1" applyProtection="1">
      <alignment vertical="center"/>
      <protection hidden="1"/>
    </xf>
    <xf numFmtId="44" fontId="57" fillId="14" borderId="26" xfId="0" applyNumberFormat="1" applyFont="1" applyFill="1" applyBorder="1" applyAlignment="1" applyProtection="1">
      <alignment vertical="center"/>
      <protection hidden="1"/>
    </xf>
    <xf numFmtId="44" fontId="57" fillId="13" borderId="26" xfId="0" applyNumberFormat="1" applyFont="1" applyFill="1" applyBorder="1" applyAlignment="1" applyProtection="1">
      <alignment vertical="center"/>
      <protection hidden="1"/>
    </xf>
    <xf numFmtId="0" fontId="63" fillId="6" borderId="26" xfId="0" applyFont="1" applyFill="1" applyBorder="1" applyProtection="1">
      <protection hidden="1"/>
    </xf>
    <xf numFmtId="0" fontId="63" fillId="4" borderId="26" xfId="0" applyFont="1" applyFill="1" applyBorder="1" applyProtection="1">
      <protection hidden="1"/>
    </xf>
    <xf numFmtId="0" fontId="63" fillId="4" borderId="28" xfId="0" applyFont="1" applyFill="1" applyBorder="1" applyProtection="1">
      <protection hidden="1"/>
    </xf>
    <xf numFmtId="0" fontId="60" fillId="5" borderId="22" xfId="0" applyFont="1" applyFill="1" applyBorder="1" applyAlignment="1" applyProtection="1">
      <alignment horizontal="center"/>
      <protection hidden="1"/>
    </xf>
    <xf numFmtId="0" fontId="60" fillId="6" borderId="22" xfId="0" applyFont="1" applyFill="1" applyBorder="1" applyAlignment="1" applyProtection="1">
      <alignment horizontal="center"/>
      <protection hidden="1"/>
    </xf>
    <xf numFmtId="0" fontId="60" fillId="4" borderId="22" xfId="0" applyFont="1" applyFill="1" applyBorder="1" applyAlignment="1" applyProtection="1">
      <alignment horizontal="center"/>
      <protection hidden="1"/>
    </xf>
    <xf numFmtId="0" fontId="40" fillId="0" borderId="0" xfId="0" applyFont="1" applyAlignment="1" applyProtection="1">
      <alignment horizontal="left"/>
      <protection hidden="1"/>
    </xf>
    <xf numFmtId="169" fontId="15" fillId="0" borderId="0" xfId="0" applyNumberFormat="1" applyFont="1"/>
    <xf numFmtId="43" fontId="15" fillId="0" borderId="0" xfId="0" applyNumberFormat="1" applyFont="1"/>
    <xf numFmtId="0" fontId="40" fillId="0" borderId="0" xfId="623" applyFont="1" applyAlignment="1">
      <alignment vertical="center" wrapText="1" readingOrder="1"/>
    </xf>
    <xf numFmtId="0" fontId="42" fillId="0" borderId="0" xfId="623" applyFont="1" applyAlignment="1">
      <alignment horizontal="right" vertical="center" wrapText="1" readingOrder="1"/>
    </xf>
    <xf numFmtId="0" fontId="43" fillId="0" borderId="0" xfId="624" applyFont="1" applyAlignment="1">
      <alignment horizontal="right" vertical="center" wrapText="1" readingOrder="1"/>
    </xf>
    <xf numFmtId="0" fontId="43" fillId="0" borderId="0" xfId="623" applyFont="1" applyAlignment="1">
      <alignment vertical="center" wrapText="1"/>
    </xf>
    <xf numFmtId="0" fontId="40" fillId="0" borderId="0" xfId="1309" applyFont="1" applyAlignment="1">
      <alignment vertical="center" wrapText="1"/>
    </xf>
    <xf numFmtId="0" fontId="43" fillId="0" borderId="0" xfId="623" applyFont="1" applyAlignment="1">
      <alignment horizontal="right" vertical="center" wrapText="1" readingOrder="1"/>
    </xf>
    <xf numFmtId="0" fontId="44" fillId="0" borderId="0" xfId="623" applyFont="1" applyAlignment="1">
      <alignment horizontal="left" vertical="center" wrapText="1" readingOrder="1"/>
    </xf>
    <xf numFmtId="0" fontId="44" fillId="0" borderId="0" xfId="623" applyFont="1" applyAlignment="1">
      <alignment horizontal="right" vertical="center" readingOrder="1"/>
    </xf>
    <xf numFmtId="9" fontId="44" fillId="0" borderId="0" xfId="623" applyNumberFormat="1" applyFont="1" applyAlignment="1">
      <alignment horizontal="right" vertical="center" wrapText="1" readingOrder="1"/>
    </xf>
    <xf numFmtId="0" fontId="44" fillId="0" borderId="0" xfId="623" applyFont="1" applyAlignment="1">
      <alignment horizontal="right" vertical="center" wrapText="1" readingOrder="1"/>
    </xf>
    <xf numFmtId="0" fontId="44" fillId="0" borderId="0" xfId="1308" applyFont="1" applyAlignment="1">
      <alignment horizontal="right" vertical="center" wrapText="1" readingOrder="1"/>
    </xf>
    <xf numFmtId="9" fontId="44" fillId="0" borderId="0" xfId="623" applyNumberFormat="1" applyFont="1" applyAlignment="1">
      <alignment vertical="center" wrapText="1" readingOrder="1"/>
    </xf>
    <xf numFmtId="0" fontId="43" fillId="0" borderId="0" xfId="1309" applyFont="1" applyAlignment="1">
      <alignment vertical="center" wrapText="1"/>
    </xf>
    <xf numFmtId="0" fontId="43" fillId="0" borderId="0" xfId="1309" applyFont="1" applyAlignment="1">
      <alignment horizontal="right" vertical="center" wrapText="1" indent="1" readingOrder="1"/>
    </xf>
    <xf numFmtId="9" fontId="44" fillId="0" borderId="0" xfId="623" applyNumberFormat="1" applyFont="1" applyAlignment="1">
      <alignment horizontal="right" vertical="center" wrapText="1" indent="1" readingOrder="1"/>
    </xf>
    <xf numFmtId="0" fontId="43" fillId="0" borderId="0" xfId="623" applyFont="1" applyAlignment="1">
      <alignment horizontal="right" vertical="center" wrapText="1"/>
    </xf>
    <xf numFmtId="0" fontId="40" fillId="0" borderId="0" xfId="1309" applyFont="1" applyAlignment="1">
      <alignment horizontal="right" vertical="center" wrapText="1" readingOrder="1"/>
    </xf>
    <xf numFmtId="9" fontId="40" fillId="0" borderId="0" xfId="1309" applyNumberFormat="1" applyFont="1" applyAlignment="1">
      <alignment horizontal="right" vertical="center" wrapText="1" readingOrder="1"/>
    </xf>
    <xf numFmtId="0" fontId="40" fillId="0" borderId="0" xfId="1309" applyFont="1" applyAlignment="1">
      <alignment vertical="center" wrapText="1" readingOrder="1"/>
    </xf>
    <xf numFmtId="0" fontId="42" fillId="0" borderId="0" xfId="1309" applyFont="1" applyAlignment="1">
      <alignment horizontal="right" vertical="center" wrapText="1" readingOrder="1"/>
    </xf>
    <xf numFmtId="0" fontId="43" fillId="0" borderId="0" xfId="1309" applyFont="1" applyAlignment="1">
      <alignment horizontal="right" vertical="center" wrapText="1" readingOrder="1"/>
    </xf>
    <xf numFmtId="0" fontId="44" fillId="0" borderId="0" xfId="1309" applyFont="1" applyAlignment="1">
      <alignment horizontal="left" vertical="center" wrapText="1" readingOrder="1"/>
    </xf>
    <xf numFmtId="0" fontId="44" fillId="0" borderId="0" xfId="1309" applyFont="1" applyAlignment="1">
      <alignment horizontal="right" vertical="center" readingOrder="1"/>
    </xf>
    <xf numFmtId="0" fontId="40" fillId="0" borderId="0" xfId="0" applyFont="1" applyAlignment="1">
      <alignment horizontal="left" vertical="center" readingOrder="1"/>
    </xf>
    <xf numFmtId="9" fontId="40" fillId="0" borderId="0" xfId="1309" applyNumberFormat="1" applyFont="1" applyAlignment="1">
      <alignment horizontal="right" vertical="center" readingOrder="1"/>
    </xf>
    <xf numFmtId="0" fontId="40" fillId="0" borderId="0" xfId="1309" applyFont="1" applyAlignment="1">
      <alignment horizontal="left" vertical="center" wrapText="1"/>
    </xf>
    <xf numFmtId="0" fontId="40" fillId="0" borderId="0" xfId="1309" applyFont="1" applyAlignment="1">
      <alignment horizontal="left" vertical="center" wrapText="1" indent="1"/>
    </xf>
    <xf numFmtId="0" fontId="40" fillId="0" borderId="0" xfId="624" applyFont="1" applyAlignment="1">
      <alignment horizontal="right" vertical="center" wrapText="1" readingOrder="1"/>
    </xf>
    <xf numFmtId="0" fontId="40" fillId="0" borderId="0" xfId="1309" applyFont="1" applyAlignment="1">
      <alignment horizontal="right" vertical="center" readingOrder="1"/>
    </xf>
    <xf numFmtId="0" fontId="40" fillId="0" borderId="0" xfId="1309" applyFont="1" applyAlignment="1">
      <alignment horizontal="left" vertical="center" wrapText="1" readingOrder="1"/>
    </xf>
    <xf numFmtId="0" fontId="40" fillId="0" borderId="0" xfId="610" applyFont="1" applyAlignment="1">
      <alignment horizontal="left" vertical="center" readingOrder="1"/>
    </xf>
    <xf numFmtId="0" fontId="41" fillId="0" borderId="0" xfId="1309" applyFont="1" applyAlignment="1">
      <alignment vertical="center" wrapText="1"/>
    </xf>
    <xf numFmtId="0" fontId="40" fillId="0" borderId="0" xfId="1309" applyFont="1" applyAlignment="1">
      <alignment horizontal="right" vertical="center" wrapText="1" indent="1" readingOrder="1"/>
    </xf>
    <xf numFmtId="9" fontId="40" fillId="0" borderId="0" xfId="1309" applyNumberFormat="1" applyFont="1" applyAlignment="1">
      <alignment horizontal="right" vertical="center" wrapText="1" indent="1" readingOrder="1"/>
    </xf>
    <xf numFmtId="9" fontId="40" fillId="0" borderId="0" xfId="1309" applyNumberFormat="1" applyFont="1" applyAlignment="1">
      <alignment vertical="center" readingOrder="1"/>
    </xf>
    <xf numFmtId="0" fontId="40" fillId="0" borderId="0" xfId="1309" applyFont="1" applyAlignment="1">
      <alignment vertical="center" readingOrder="1"/>
    </xf>
    <xf numFmtId="44" fontId="67" fillId="0" borderId="0" xfId="0" applyNumberFormat="1" applyFont="1" applyAlignment="1" applyProtection="1">
      <alignment vertical="center"/>
      <protection hidden="1"/>
    </xf>
    <xf numFmtId="44" fontId="46" fillId="0" borderId="0" xfId="1" applyFont="1" applyFill="1" applyBorder="1" applyAlignment="1" applyProtection="1">
      <alignment vertical="center"/>
      <protection hidden="1"/>
    </xf>
    <xf numFmtId="44" fontId="67" fillId="0" borderId="21" xfId="0" applyNumberFormat="1" applyFont="1" applyBorder="1" applyAlignment="1" applyProtection="1">
      <alignment vertical="center"/>
      <protection hidden="1"/>
    </xf>
    <xf numFmtId="44" fontId="68" fillId="0" borderId="0" xfId="0" applyNumberFormat="1" applyFont="1" applyAlignment="1" applyProtection="1">
      <alignment vertical="center"/>
      <protection hidden="1"/>
    </xf>
    <xf numFmtId="0" fontId="46" fillId="0" borderId="0" xfId="0" applyFont="1" applyProtection="1">
      <protection hidden="1"/>
    </xf>
    <xf numFmtId="0" fontId="46" fillId="0" borderId="0" xfId="0" applyFont="1" applyAlignment="1">
      <alignment vertical="center"/>
    </xf>
    <xf numFmtId="0" fontId="46" fillId="0" borderId="0" xfId="0" applyFont="1"/>
    <xf numFmtId="0" fontId="14" fillId="0" borderId="0" xfId="0" applyFont="1" applyProtection="1"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10" fillId="0" borderId="4" xfId="0" applyFont="1" applyBorder="1"/>
    <xf numFmtId="9" fontId="19" fillId="0" borderId="0" xfId="1742" applyFont="1" applyBorder="1" applyAlignment="1"/>
    <xf numFmtId="164" fontId="40" fillId="0" borderId="0" xfId="0" applyNumberFormat="1" applyFont="1" applyAlignment="1">
      <alignment vertical="center"/>
    </xf>
    <xf numFmtId="43" fontId="65" fillId="52" borderId="31" xfId="357" applyFont="1" applyFill="1" applyBorder="1" applyAlignment="1">
      <alignment vertical="center"/>
    </xf>
    <xf numFmtId="43" fontId="10" fillId="0" borderId="0" xfId="0" applyNumberFormat="1" applyFont="1"/>
    <xf numFmtId="0" fontId="46" fillId="3" borderId="0" xfId="0" applyFont="1" applyFill="1"/>
    <xf numFmtId="0" fontId="46" fillId="3" borderId="0" xfId="0" applyFont="1" applyFill="1" applyAlignment="1">
      <alignment horizontal="right"/>
    </xf>
    <xf numFmtId="0" fontId="40" fillId="3" borderId="0" xfId="0" applyFont="1" applyFill="1"/>
    <xf numFmtId="0" fontId="51" fillId="3" borderId="0" xfId="0" applyFont="1" applyFill="1" applyAlignment="1" applyProtection="1">
      <alignment vertical="center"/>
      <protection hidden="1"/>
    </xf>
    <xf numFmtId="0" fontId="48" fillId="3" borderId="0" xfId="0" applyFont="1" applyFill="1" applyAlignment="1" applyProtection="1">
      <alignment vertical="center"/>
      <protection hidden="1"/>
    </xf>
    <xf numFmtId="0" fontId="48" fillId="3" borderId="0" xfId="610" applyFont="1" applyFill="1" applyAlignment="1" applyProtection="1">
      <alignment vertical="center"/>
      <protection hidden="1"/>
    </xf>
    <xf numFmtId="0" fontId="70" fillId="3" borderId="0" xfId="0" applyFont="1" applyFill="1" applyAlignment="1" applyProtection="1">
      <alignment horizontal="center" vertical="center"/>
      <protection hidden="1"/>
    </xf>
    <xf numFmtId="0" fontId="41" fillId="3" borderId="0" xfId="0" applyFont="1" applyFill="1" applyAlignment="1" applyProtection="1">
      <alignment horizontal="center"/>
      <protection hidden="1"/>
    </xf>
    <xf numFmtId="0" fontId="40" fillId="3" borderId="0" xfId="0" applyFont="1" applyFill="1" applyAlignment="1">
      <alignment horizontal="right" vertical="center"/>
    </xf>
    <xf numFmtId="0" fontId="41" fillId="3" borderId="0" xfId="0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right" vertical="center"/>
      <protection hidden="1"/>
    </xf>
    <xf numFmtId="0" fontId="51" fillId="53" borderId="0" xfId="0" applyFont="1" applyFill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44" fontId="67" fillId="0" borderId="0" xfId="0" applyNumberFormat="1" applyFont="1" applyAlignment="1" applyProtection="1">
      <alignment vertical="center" wrapText="1"/>
      <protection hidden="1"/>
    </xf>
    <xf numFmtId="44" fontId="66" fillId="46" borderId="0" xfId="0" applyNumberFormat="1" applyFont="1" applyFill="1" applyAlignment="1" applyProtection="1">
      <alignment vertical="center"/>
      <protection hidden="1"/>
    </xf>
    <xf numFmtId="44" fontId="68" fillId="49" borderId="0" xfId="0" applyNumberFormat="1" applyFont="1" applyFill="1" applyAlignment="1" applyProtection="1">
      <alignment vertical="center"/>
      <protection hidden="1"/>
    </xf>
    <xf numFmtId="44" fontId="68" fillId="10" borderId="0" xfId="0" applyNumberFormat="1" applyFont="1" applyFill="1" applyAlignment="1" applyProtection="1">
      <alignment vertical="center"/>
      <protection hidden="1"/>
    </xf>
    <xf numFmtId="44" fontId="68" fillId="47" borderId="0" xfId="0" applyNumberFormat="1" applyFont="1" applyFill="1" applyAlignment="1" applyProtection="1">
      <alignment vertical="center"/>
      <protection hidden="1"/>
    </xf>
    <xf numFmtId="44" fontId="68" fillId="12" borderId="0" xfId="0" applyNumberFormat="1" applyFont="1" applyFill="1" applyAlignment="1" applyProtection="1">
      <alignment vertical="center"/>
      <protection hidden="1"/>
    </xf>
    <xf numFmtId="44" fontId="68" fillId="48" borderId="0" xfId="0" applyNumberFormat="1" applyFont="1" applyFill="1" applyAlignment="1" applyProtection="1">
      <alignment vertical="center"/>
      <protection hidden="1"/>
    </xf>
    <xf numFmtId="44" fontId="68" fillId="11" borderId="0" xfId="0" applyNumberFormat="1" applyFont="1" applyFill="1" applyAlignment="1" applyProtection="1">
      <alignment vertical="center"/>
      <protection hidden="1"/>
    </xf>
    <xf numFmtId="0" fontId="66" fillId="54" borderId="0" xfId="0" applyFont="1" applyFill="1" applyAlignment="1" applyProtection="1">
      <alignment horizontal="left" vertical="center"/>
      <protection hidden="1"/>
    </xf>
    <xf numFmtId="44" fontId="46" fillId="0" borderId="32" xfId="1" applyFont="1" applyBorder="1" applyAlignment="1" applyProtection="1">
      <alignment vertical="center"/>
      <protection hidden="1"/>
    </xf>
    <xf numFmtId="44" fontId="46" fillId="0" borderId="33" xfId="1" applyFont="1" applyBorder="1" applyAlignment="1" applyProtection="1">
      <alignment vertical="center"/>
      <protection hidden="1"/>
    </xf>
    <xf numFmtId="6" fontId="46" fillId="0" borderId="33" xfId="1" applyNumberFormat="1" applyFont="1" applyBorder="1" applyAlignment="1" applyProtection="1">
      <alignment horizontal="center" vertical="center"/>
      <protection hidden="1"/>
    </xf>
    <xf numFmtId="44" fontId="46" fillId="0" borderId="34" xfId="1" applyFont="1" applyBorder="1" applyAlignment="1" applyProtection="1">
      <alignment vertical="center"/>
      <protection hidden="1"/>
    </xf>
    <xf numFmtId="44" fontId="46" fillId="0" borderId="35" xfId="1" applyFont="1" applyBorder="1" applyAlignment="1" applyProtection="1">
      <alignment vertical="center"/>
      <protection hidden="1"/>
    </xf>
    <xf numFmtId="44" fontId="46" fillId="0" borderId="36" xfId="1" applyFont="1" applyBorder="1" applyAlignment="1" applyProtection="1">
      <alignment vertical="center"/>
      <protection hidden="1"/>
    </xf>
    <xf numFmtId="6" fontId="46" fillId="0" borderId="36" xfId="1" applyNumberFormat="1" applyFont="1" applyBorder="1" applyAlignment="1" applyProtection="1">
      <alignment horizontal="center" vertical="center"/>
      <protection hidden="1"/>
    </xf>
    <xf numFmtId="44" fontId="46" fillId="0" borderId="37" xfId="1" applyFont="1" applyBorder="1" applyAlignment="1" applyProtection="1">
      <alignment vertical="center"/>
      <protection hidden="1"/>
    </xf>
    <xf numFmtId="44" fontId="67" fillId="0" borderId="32" xfId="0" applyNumberFormat="1" applyFont="1" applyBorder="1" applyAlignment="1" applyProtection="1">
      <alignment vertical="center"/>
      <protection hidden="1"/>
    </xf>
    <xf numFmtId="44" fontId="67" fillId="0" borderId="33" xfId="0" applyNumberFormat="1" applyFont="1" applyBorder="1" applyAlignment="1" applyProtection="1">
      <alignment vertical="center"/>
      <protection hidden="1"/>
    </xf>
    <xf numFmtId="44" fontId="67" fillId="0" borderId="34" xfId="0" applyNumberFormat="1" applyFont="1" applyBorder="1" applyAlignment="1" applyProtection="1">
      <alignment vertical="center"/>
      <protection hidden="1"/>
    </xf>
    <xf numFmtId="44" fontId="67" fillId="0" borderId="38" xfId="0" applyNumberFormat="1" applyFont="1" applyBorder="1" applyAlignment="1" applyProtection="1">
      <alignment vertical="center"/>
      <protection hidden="1"/>
    </xf>
    <xf numFmtId="44" fontId="67" fillId="0" borderId="38" xfId="0" applyNumberFormat="1" applyFont="1" applyBorder="1" applyAlignment="1" applyProtection="1">
      <alignment vertical="center" wrapText="1"/>
      <protection hidden="1"/>
    </xf>
    <xf numFmtId="44" fontId="68" fillId="0" borderId="21" xfId="0" applyNumberFormat="1" applyFont="1" applyBorder="1" applyAlignment="1" applyProtection="1">
      <alignment vertical="center"/>
      <protection hidden="1"/>
    </xf>
    <xf numFmtId="44" fontId="68" fillId="0" borderId="38" xfId="0" applyNumberFormat="1" applyFont="1" applyBorder="1" applyAlignment="1" applyProtection="1">
      <alignment vertical="center"/>
      <protection hidden="1"/>
    </xf>
    <xf numFmtId="44" fontId="66" fillId="46" borderId="21" xfId="0" applyNumberFormat="1" applyFont="1" applyFill="1" applyBorder="1" applyAlignment="1" applyProtection="1">
      <alignment vertical="center"/>
      <protection hidden="1"/>
    </xf>
    <xf numFmtId="44" fontId="66" fillId="46" borderId="38" xfId="0" applyNumberFormat="1" applyFont="1" applyFill="1" applyBorder="1" applyAlignment="1" applyProtection="1">
      <alignment vertical="center"/>
      <protection hidden="1"/>
    </xf>
    <xf numFmtId="44" fontId="14" fillId="10" borderId="36" xfId="0" applyNumberFormat="1" applyFont="1" applyFill="1" applyBorder="1" applyAlignment="1" applyProtection="1">
      <alignment vertical="center"/>
      <protection hidden="1"/>
    </xf>
    <xf numFmtId="44" fontId="14" fillId="10" borderId="37" xfId="0" applyNumberFormat="1" applyFont="1" applyFill="1" applyBorder="1" applyAlignment="1" applyProtection="1">
      <alignment vertical="center"/>
      <protection hidden="1"/>
    </xf>
    <xf numFmtId="44" fontId="67" fillId="0" borderId="38" xfId="0" applyNumberFormat="1" applyFont="1" applyBorder="1" applyAlignment="1" applyProtection="1">
      <alignment horizontal="right" vertical="center" wrapText="1"/>
      <protection hidden="1"/>
    </xf>
    <xf numFmtId="44" fontId="68" fillId="49" borderId="21" xfId="0" applyNumberFormat="1" applyFont="1" applyFill="1" applyBorder="1" applyAlignment="1" applyProtection="1">
      <alignment vertical="center"/>
      <protection hidden="1"/>
    </xf>
    <xf numFmtId="44" fontId="68" fillId="49" borderId="38" xfId="0" applyNumberFormat="1" applyFont="1" applyFill="1" applyBorder="1" applyAlignment="1" applyProtection="1">
      <alignment vertical="center"/>
      <protection hidden="1"/>
    </xf>
    <xf numFmtId="44" fontId="68" fillId="10" borderId="21" xfId="0" applyNumberFormat="1" applyFont="1" applyFill="1" applyBorder="1" applyAlignment="1" applyProtection="1">
      <alignment vertical="center"/>
      <protection hidden="1"/>
    </xf>
    <xf numFmtId="44" fontId="68" fillId="10" borderId="38" xfId="0" applyNumberFormat="1" applyFont="1" applyFill="1" applyBorder="1" applyAlignment="1" applyProtection="1">
      <alignment vertical="center"/>
      <protection hidden="1"/>
    </xf>
    <xf numFmtId="44" fontId="67" fillId="0" borderId="35" xfId="0" applyNumberFormat="1" applyFont="1" applyBorder="1" applyAlignment="1" applyProtection="1">
      <alignment vertical="center"/>
      <protection hidden="1"/>
    </xf>
    <xf numFmtId="44" fontId="67" fillId="0" borderId="36" xfId="0" applyNumberFormat="1" applyFont="1" applyBorder="1" applyAlignment="1" applyProtection="1">
      <alignment vertical="center"/>
      <protection hidden="1"/>
    </xf>
    <xf numFmtId="44" fontId="67" fillId="0" borderId="37" xfId="0" applyNumberFormat="1" applyFont="1" applyBorder="1" applyAlignment="1" applyProtection="1">
      <alignment vertical="center"/>
      <protection hidden="1"/>
    </xf>
    <xf numFmtId="44" fontId="66" fillId="46" borderId="32" xfId="0" applyNumberFormat="1" applyFont="1" applyFill="1" applyBorder="1" applyAlignment="1" applyProtection="1">
      <alignment vertical="center"/>
      <protection hidden="1"/>
    </xf>
    <xf numFmtId="44" fontId="66" fillId="46" borderId="33" xfId="0" applyNumberFormat="1" applyFont="1" applyFill="1" applyBorder="1" applyAlignment="1" applyProtection="1">
      <alignment vertical="center"/>
      <protection hidden="1"/>
    </xf>
    <xf numFmtId="44" fontId="66" fillId="46" borderId="34" xfId="0" applyNumberFormat="1" applyFont="1" applyFill="1" applyBorder="1" applyAlignment="1" applyProtection="1">
      <alignment vertical="center"/>
      <protection hidden="1"/>
    </xf>
    <xf numFmtId="44" fontId="68" fillId="47" borderId="21" xfId="0" applyNumberFormat="1" applyFont="1" applyFill="1" applyBorder="1" applyAlignment="1" applyProtection="1">
      <alignment vertical="center"/>
      <protection hidden="1"/>
    </xf>
    <xf numFmtId="44" fontId="68" fillId="47" borderId="38" xfId="0" applyNumberFormat="1" applyFont="1" applyFill="1" applyBorder="1" applyAlignment="1" applyProtection="1">
      <alignment vertical="center"/>
      <protection hidden="1"/>
    </xf>
    <xf numFmtId="44" fontId="68" fillId="12" borderId="21" xfId="0" applyNumberFormat="1" applyFont="1" applyFill="1" applyBorder="1" applyAlignment="1" applyProtection="1">
      <alignment vertical="center"/>
      <protection hidden="1"/>
    </xf>
    <xf numFmtId="44" fontId="68" fillId="12" borderId="38" xfId="0" applyNumberFormat="1" applyFont="1" applyFill="1" applyBorder="1" applyAlignment="1" applyProtection="1">
      <alignment vertical="center"/>
      <protection hidden="1"/>
    </xf>
    <xf numFmtId="44" fontId="64" fillId="0" borderId="21" xfId="0" applyNumberFormat="1" applyFont="1" applyBorder="1" applyAlignment="1" applyProtection="1">
      <alignment vertical="center"/>
      <protection hidden="1"/>
    </xf>
    <xf numFmtId="44" fontId="66" fillId="46" borderId="35" xfId="0" applyNumberFormat="1" applyFont="1" applyFill="1" applyBorder="1" applyAlignment="1" applyProtection="1">
      <alignment vertical="center"/>
      <protection hidden="1"/>
    </xf>
    <xf numFmtId="44" fontId="66" fillId="46" borderId="36" xfId="0" applyNumberFormat="1" applyFont="1" applyFill="1" applyBorder="1" applyAlignment="1" applyProtection="1">
      <alignment vertical="center"/>
      <protection hidden="1"/>
    </xf>
    <xf numFmtId="44" fontId="66" fillId="46" borderId="37" xfId="0" applyNumberFormat="1" applyFont="1" applyFill="1" applyBorder="1" applyAlignment="1" applyProtection="1">
      <alignment vertical="center"/>
      <protection hidden="1"/>
    </xf>
    <xf numFmtId="44" fontId="68" fillId="48" borderId="21" xfId="0" applyNumberFormat="1" applyFont="1" applyFill="1" applyBorder="1" applyAlignment="1" applyProtection="1">
      <alignment vertical="center"/>
      <protection hidden="1"/>
    </xf>
    <xf numFmtId="44" fontId="68" fillId="48" borderId="38" xfId="0" applyNumberFormat="1" applyFont="1" applyFill="1" applyBorder="1" applyAlignment="1" applyProtection="1">
      <alignment vertical="center"/>
      <protection hidden="1"/>
    </xf>
    <xf numFmtId="44" fontId="68" fillId="11" borderId="21" xfId="0" applyNumberFormat="1" applyFont="1" applyFill="1" applyBorder="1" applyAlignment="1" applyProtection="1">
      <alignment vertical="center"/>
      <protection hidden="1"/>
    </xf>
    <xf numFmtId="44" fontId="68" fillId="11" borderId="38" xfId="0" applyNumberFormat="1" applyFont="1" applyFill="1" applyBorder="1" applyAlignment="1" applyProtection="1">
      <alignment vertical="center"/>
      <protection hidden="1"/>
    </xf>
    <xf numFmtId="43" fontId="18" fillId="3" borderId="39" xfId="357" applyFont="1" applyFill="1" applyBorder="1" applyAlignment="1">
      <alignment vertical="center"/>
    </xf>
    <xf numFmtId="43" fontId="18" fillId="3" borderId="39" xfId="1311" applyFont="1" applyFill="1" applyBorder="1" applyAlignment="1">
      <alignment vertical="center"/>
    </xf>
    <xf numFmtId="3" fontId="58" fillId="55" borderId="0" xfId="0" applyNumberFormat="1" applyFont="1" applyFill="1" applyAlignment="1">
      <alignment horizontal="center"/>
    </xf>
    <xf numFmtId="43" fontId="10" fillId="0" borderId="0" xfId="357" applyFont="1" applyFill="1" applyBorder="1" applyProtection="1"/>
    <xf numFmtId="43" fontId="56" fillId="56" borderId="0" xfId="357" applyFont="1" applyFill="1" applyBorder="1" applyProtection="1"/>
    <xf numFmtId="0" fontId="10" fillId="2" borderId="0" xfId="0" quotePrefix="1" applyFont="1" applyFill="1"/>
    <xf numFmtId="167" fontId="18" fillId="3" borderId="40" xfId="1311" applyNumberFormat="1" applyFont="1" applyFill="1" applyBorder="1" applyAlignment="1">
      <alignment horizontal="left" vertical="center"/>
    </xf>
    <xf numFmtId="0" fontId="71" fillId="57" borderId="41" xfId="0" applyFont="1" applyFill="1" applyBorder="1" applyAlignment="1" applyProtection="1">
      <alignment horizontal="center"/>
      <protection locked="0"/>
    </xf>
    <xf numFmtId="0" fontId="40" fillId="3" borderId="0" xfId="0" applyFont="1" applyFill="1" applyAlignment="1">
      <alignment horizontal="right"/>
    </xf>
    <xf numFmtId="0" fontId="14" fillId="3" borderId="0" xfId="0" applyFont="1" applyFill="1"/>
    <xf numFmtId="0" fontId="46" fillId="3" borderId="45" xfId="0" applyFont="1" applyFill="1" applyBorder="1"/>
    <xf numFmtId="0" fontId="40" fillId="3" borderId="0" xfId="0" applyFont="1" applyFill="1" applyAlignment="1">
      <alignment horizontal="right"/>
    </xf>
    <xf numFmtId="0" fontId="47" fillId="3" borderId="0" xfId="0" applyFont="1" applyFill="1" applyAlignment="1" applyProtection="1">
      <alignment horizontal="center"/>
      <protection hidden="1"/>
    </xf>
    <xf numFmtId="0" fontId="46" fillId="3" borderId="0" xfId="0" applyFont="1" applyFill="1" applyAlignment="1">
      <alignment horizontal="right"/>
    </xf>
    <xf numFmtId="0" fontId="71" fillId="57" borderId="42" xfId="0" applyFont="1" applyFill="1" applyBorder="1" applyAlignment="1" applyProtection="1">
      <alignment horizontal="center"/>
      <protection locked="0"/>
    </xf>
    <xf numFmtId="0" fontId="71" fillId="57" borderId="43" xfId="0" applyFont="1" applyFill="1" applyBorder="1" applyAlignment="1" applyProtection="1">
      <alignment horizontal="center"/>
      <protection locked="0"/>
    </xf>
    <xf numFmtId="0" fontId="71" fillId="57" borderId="44" xfId="0" applyFont="1" applyFill="1" applyBorder="1" applyAlignment="1" applyProtection="1">
      <alignment horizontal="center"/>
      <protection locked="0"/>
    </xf>
    <xf numFmtId="0" fontId="40" fillId="0" borderId="0" xfId="0" applyFont="1" applyAlignment="1">
      <alignment horizontal="right" vertical="center"/>
    </xf>
    <xf numFmtId="0" fontId="51" fillId="53" borderId="0" xfId="0" applyFont="1" applyFill="1" applyAlignment="1" applyProtection="1">
      <alignment horizontal="center" vertical="center"/>
      <protection hidden="1"/>
    </xf>
    <xf numFmtId="0" fontId="45" fillId="0" borderId="0" xfId="623" applyFont="1" applyAlignment="1">
      <alignment horizontal="center" vertical="center" wrapText="1"/>
    </xf>
    <xf numFmtId="0" fontId="66" fillId="54" borderId="0" xfId="0" applyFont="1" applyFill="1" applyAlignment="1" applyProtection="1">
      <alignment horizontal="center" vertical="center"/>
      <protection hidden="1"/>
    </xf>
    <xf numFmtId="0" fontId="45" fillId="0" borderId="0" xfId="623" applyFont="1" applyAlignment="1">
      <alignment horizontal="center" vertical="center"/>
    </xf>
    <xf numFmtId="0" fontId="70" fillId="51" borderId="0" xfId="0" applyFont="1" applyFill="1" applyAlignment="1" applyProtection="1">
      <alignment horizontal="center" vertical="center"/>
      <protection hidden="1"/>
    </xf>
    <xf numFmtId="0" fontId="43" fillId="0" borderId="0" xfId="623" applyFont="1" applyAlignment="1">
      <alignment horizontal="left" vertical="center" wrapText="1"/>
    </xf>
    <xf numFmtId="9" fontId="44" fillId="0" borderId="0" xfId="623" applyNumberFormat="1" applyFont="1" applyAlignment="1">
      <alignment horizontal="right" vertical="center" wrapText="1" readingOrder="1"/>
    </xf>
    <xf numFmtId="44" fontId="14" fillId="10" borderId="35" xfId="0" applyNumberFormat="1" applyFont="1" applyFill="1" applyBorder="1" applyAlignment="1" applyProtection="1">
      <alignment horizontal="left" vertical="center"/>
      <protection hidden="1"/>
    </xf>
    <xf numFmtId="44" fontId="14" fillId="10" borderId="36" xfId="0" applyNumberFormat="1" applyFont="1" applyFill="1" applyBorder="1" applyAlignment="1" applyProtection="1">
      <alignment horizontal="left" vertical="center"/>
      <protection hidden="1"/>
    </xf>
    <xf numFmtId="44" fontId="68" fillId="0" borderId="21" xfId="0" applyNumberFormat="1" applyFont="1" applyBorder="1" applyAlignment="1" applyProtection="1">
      <alignment horizontal="left" vertical="center"/>
      <protection hidden="1"/>
    </xf>
    <xf numFmtId="44" fontId="68" fillId="0" borderId="0" xfId="0" applyNumberFormat="1" applyFont="1" applyAlignment="1" applyProtection="1">
      <alignment horizontal="left" vertical="center"/>
      <protection hidden="1"/>
    </xf>
    <xf numFmtId="0" fontId="40" fillId="0" borderId="0" xfId="0" applyFont="1" applyAlignment="1">
      <alignment horizontal="right" vertical="center" wrapText="1"/>
    </xf>
    <xf numFmtId="0" fontId="46" fillId="0" borderId="0" xfId="0" applyFont="1" applyAlignment="1">
      <alignment horizontal="left" vertical="center" wrapText="1"/>
    </xf>
    <xf numFmtId="0" fontId="63" fillId="51" borderId="0" xfId="0" applyFont="1" applyFill="1" applyAlignment="1" applyProtection="1">
      <alignment horizontal="center" vertical="center"/>
      <protection hidden="1"/>
    </xf>
    <xf numFmtId="44" fontId="67" fillId="0" borderId="21" xfId="0" applyNumberFormat="1" applyFont="1" applyBorder="1" applyAlignment="1" applyProtection="1">
      <alignment horizontal="left" vertical="center"/>
      <protection hidden="1"/>
    </xf>
    <xf numFmtId="44" fontId="67" fillId="0" borderId="0" xfId="0" applyNumberFormat="1" applyFont="1" applyAlignment="1" applyProtection="1">
      <alignment horizontal="left" vertical="center"/>
      <protection hidden="1"/>
    </xf>
    <xf numFmtId="0" fontId="45" fillId="0" borderId="0" xfId="1309" applyFont="1" applyAlignment="1">
      <alignment horizontal="center" vertical="center"/>
    </xf>
    <xf numFmtId="0" fontId="41" fillId="0" borderId="0" xfId="1309" applyFont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49" fillId="51" borderId="0" xfId="0" applyFont="1" applyFill="1" applyAlignment="1" applyProtection="1">
      <alignment horizontal="center" vertical="center"/>
      <protection hidden="1"/>
    </xf>
    <xf numFmtId="0" fontId="41" fillId="0" borderId="0" xfId="1309" applyFont="1" applyAlignment="1">
      <alignment horizontal="center" vertical="center"/>
    </xf>
    <xf numFmtId="9" fontId="40" fillId="0" borderId="0" xfId="1309" applyNumberFormat="1" applyFont="1" applyAlignment="1">
      <alignment horizontal="right" vertical="center" readingOrder="1"/>
    </xf>
    <xf numFmtId="0" fontId="40" fillId="0" borderId="0" xfId="1309" applyFont="1" applyAlignment="1">
      <alignment horizontal="right" vertical="center" readingOrder="1"/>
    </xf>
    <xf numFmtId="0" fontId="40" fillId="0" borderId="0" xfId="1309" applyFont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wrapText="1"/>
    </xf>
    <xf numFmtId="0" fontId="51" fillId="51" borderId="0" xfId="0" applyFont="1" applyFill="1" applyAlignment="1" applyProtection="1">
      <alignment horizontal="center" vertical="center"/>
      <protection hidden="1"/>
    </xf>
    <xf numFmtId="0" fontId="41" fillId="0" borderId="0" xfId="1309" applyFont="1" applyAlignment="1">
      <alignment horizontal="left" vertical="center"/>
    </xf>
    <xf numFmtId="0" fontId="41" fillId="0" borderId="0" xfId="1309" applyFont="1" applyAlignment="1">
      <alignment horizontal="left" vertical="center" wrapText="1"/>
    </xf>
    <xf numFmtId="0" fontId="63" fillId="5" borderId="26" xfId="0" applyFont="1" applyFill="1" applyBorder="1" applyAlignment="1" applyProtection="1">
      <alignment horizontal="left"/>
      <protection hidden="1"/>
    </xf>
    <xf numFmtId="0" fontId="63" fillId="5" borderId="28" xfId="0" applyFont="1" applyFill="1" applyBorder="1" applyAlignment="1" applyProtection="1">
      <alignment horizontal="left"/>
      <protection hidden="1"/>
    </xf>
    <xf numFmtId="0" fontId="41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1" fillId="5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41" fillId="9" borderId="0" xfId="0" applyFont="1" applyFill="1" applyAlignment="1" applyProtection="1">
      <alignment horizontal="center" vertical="center"/>
      <protection hidden="1"/>
    </xf>
    <xf numFmtId="0" fontId="46" fillId="0" borderId="0" xfId="0" applyFont="1" applyAlignment="1">
      <alignment horizontal="right" vertical="center"/>
    </xf>
    <xf numFmtId="0" fontId="63" fillId="4" borderId="26" xfId="0" applyFont="1" applyFill="1" applyBorder="1" applyAlignment="1" applyProtection="1">
      <alignment horizontal="left"/>
      <protection hidden="1"/>
    </xf>
    <xf numFmtId="0" fontId="63" fillId="4" borderId="27" xfId="0" applyFont="1" applyFill="1" applyBorder="1" applyAlignment="1" applyProtection="1">
      <alignment horizontal="left"/>
      <protection hidden="1"/>
    </xf>
    <xf numFmtId="44" fontId="60" fillId="51" borderId="0" xfId="0" applyNumberFormat="1" applyFont="1" applyFill="1" applyAlignment="1" applyProtection="1">
      <alignment horizontal="right" vertical="center"/>
      <protection hidden="1"/>
    </xf>
    <xf numFmtId="0" fontId="58" fillId="46" borderId="22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44" fontId="17" fillId="0" borderId="0" xfId="0" applyNumberFormat="1" applyFont="1" applyAlignment="1" applyProtection="1">
      <alignment horizontal="left" vertical="center"/>
      <protection hidden="1"/>
    </xf>
    <xf numFmtId="44" fontId="62" fillId="46" borderId="22" xfId="0" applyNumberFormat="1" applyFont="1" applyFill="1" applyBorder="1" applyAlignment="1" applyProtection="1">
      <alignment horizontal="center" vertical="center"/>
      <protection hidden="1"/>
    </xf>
    <xf numFmtId="0" fontId="41" fillId="50" borderId="0" xfId="0" applyFont="1" applyFill="1" applyAlignment="1" applyProtection="1">
      <alignment horizontal="center" vertical="center"/>
      <protection hidden="1"/>
    </xf>
    <xf numFmtId="44" fontId="62" fillId="46" borderId="29" xfId="0" applyNumberFormat="1" applyFont="1" applyFill="1" applyBorder="1" applyAlignment="1" applyProtection="1">
      <alignment horizontal="center" vertical="center"/>
      <protection hidden="1"/>
    </xf>
    <xf numFmtId="44" fontId="62" fillId="46" borderId="30" xfId="0" applyNumberFormat="1" applyFont="1" applyFill="1" applyBorder="1" applyAlignment="1" applyProtection="1">
      <alignment horizontal="center" vertical="center"/>
      <protection hidden="1"/>
    </xf>
    <xf numFmtId="0" fontId="58" fillId="46" borderId="29" xfId="0" applyFont="1" applyFill="1" applyBorder="1" applyAlignment="1" applyProtection="1">
      <alignment horizontal="center" vertical="center"/>
      <protection hidden="1"/>
    </xf>
    <xf numFmtId="0" fontId="58" fillId="46" borderId="30" xfId="0" applyFont="1" applyFill="1" applyBorder="1" applyAlignment="1" applyProtection="1">
      <alignment horizontal="center" vertical="center"/>
      <protection hidden="1"/>
    </xf>
    <xf numFmtId="0" fontId="49" fillId="51" borderId="2" xfId="0" applyFont="1" applyFill="1" applyBorder="1" applyAlignment="1" applyProtection="1">
      <alignment horizontal="center" vertical="center"/>
      <protection hidden="1"/>
    </xf>
    <xf numFmtId="0" fontId="46" fillId="6" borderId="28" xfId="0" applyFont="1" applyFill="1" applyBorder="1" applyAlignment="1" applyProtection="1">
      <alignment horizontal="center"/>
      <protection hidden="1"/>
    </xf>
    <xf numFmtId="0" fontId="46" fillId="6" borderId="27" xfId="0" applyFont="1" applyFill="1" applyBorder="1" applyAlignment="1" applyProtection="1">
      <alignment horizontal="center"/>
      <protection hidden="1"/>
    </xf>
    <xf numFmtId="0" fontId="16" fillId="2" borderId="4" xfId="541" applyFont="1" applyFill="1" applyBorder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3" xfId="541" applyFont="1" applyFill="1" applyBorder="1" applyAlignment="1">
      <alignment horizontal="center"/>
    </xf>
    <xf numFmtId="0" fontId="14" fillId="2" borderId="5" xfId="541" applyFont="1" applyFill="1" applyBorder="1" applyAlignment="1">
      <alignment horizontal="center"/>
    </xf>
    <xf numFmtId="0" fontId="14" fillId="2" borderId="6" xfId="541" applyFont="1" applyFill="1" applyBorder="1" applyAlignment="1">
      <alignment horizontal="center"/>
    </xf>
    <xf numFmtId="0" fontId="14" fillId="2" borderId="8" xfId="541" applyFont="1" applyFill="1" applyBorder="1" applyAlignment="1">
      <alignment horizontal="center"/>
    </xf>
    <xf numFmtId="0" fontId="14" fillId="2" borderId="4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4" fillId="2" borderId="3" xfId="541" applyFont="1" applyFill="1" applyBorder="1" applyAlignment="1">
      <alignment horizontal="center"/>
    </xf>
    <xf numFmtId="0" fontId="16" fillId="2" borderId="4" xfId="367" applyFont="1" applyFill="1" applyBorder="1" applyAlignment="1">
      <alignment horizontal="center"/>
    </xf>
    <xf numFmtId="0" fontId="16" fillId="2" borderId="0" xfId="367" applyFont="1" applyFill="1" applyAlignment="1">
      <alignment horizontal="center"/>
    </xf>
    <xf numFmtId="0" fontId="16" fillId="2" borderId="3" xfId="367" applyFont="1" applyFill="1" applyBorder="1" applyAlignment="1">
      <alignment horizontal="center"/>
    </xf>
    <xf numFmtId="0" fontId="14" fillId="2" borderId="5" xfId="367" applyFont="1" applyFill="1" applyBorder="1" applyAlignment="1">
      <alignment horizontal="center"/>
    </xf>
    <xf numFmtId="0" fontId="14" fillId="2" borderId="6" xfId="367" applyFont="1" applyFill="1" applyBorder="1" applyAlignment="1">
      <alignment horizontal="center"/>
    </xf>
    <xf numFmtId="0" fontId="14" fillId="2" borderId="8" xfId="367" applyFont="1" applyFill="1" applyBorder="1" applyAlignment="1">
      <alignment horizontal="center"/>
    </xf>
    <xf numFmtId="0" fontId="14" fillId="2" borderId="4" xfId="367" applyFont="1" applyFill="1" applyBorder="1" applyAlignment="1">
      <alignment horizontal="center"/>
    </xf>
    <xf numFmtId="0" fontId="14" fillId="2" borderId="0" xfId="367" applyFont="1" applyFill="1" applyAlignment="1">
      <alignment horizontal="center"/>
    </xf>
    <xf numFmtId="0" fontId="14" fillId="2" borderId="3" xfId="367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3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AE9962"/>
      <color rgb="FF0079C8"/>
      <color rgb="FFE0E0E0"/>
      <color rgb="FFD9D9D9"/>
      <color rgb="FFE2E2E2"/>
      <color rgb="FFE1D9C5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Elite Health  Plan'!A1"/><Relationship Id="rId7" Type="http://schemas.openxmlformats.org/officeDocument/2006/relationships/image" Target="../media/image1.png"/><Relationship Id="rId2" Type="http://schemas.openxmlformats.org/officeDocument/2006/relationships/hyperlink" Target="#'Global Ultimate Health  Plan'!A1"/><Relationship Id="rId1" Type="http://schemas.openxmlformats.org/officeDocument/2006/relationships/hyperlink" Target="#'Resumen tarifas'!A1"/><Relationship Id="rId6" Type="http://schemas.openxmlformats.org/officeDocument/2006/relationships/hyperlink" Target="#'Global Major Medical Health  Pl'!A1"/><Relationship Id="rId5" Type="http://schemas.openxmlformats.org/officeDocument/2006/relationships/hyperlink" Target="#'Global Select Health  Plan'!A1"/><Relationship Id="rId4" Type="http://schemas.openxmlformats.org/officeDocument/2006/relationships/hyperlink" Target="#'Global Premier Health  Pla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</xdr:colOff>
      <xdr:row>42</xdr:row>
      <xdr:rowOff>64179</xdr:rowOff>
    </xdr:from>
    <xdr:to>
      <xdr:col>5</xdr:col>
      <xdr:colOff>1066800</xdr:colOff>
      <xdr:row>43</xdr:row>
      <xdr:rowOff>214039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064000" y="9284379"/>
          <a:ext cx="4470400" cy="378460"/>
        </a:xfrm>
        <a:prstGeom prst="rect">
          <a:avLst/>
        </a:prstGeom>
        <a:solidFill>
          <a:schemeClr val="bg1"/>
        </a:solidFill>
        <a:ln>
          <a:solidFill>
            <a:srgbClr val="0070C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762001</xdr:colOff>
      <xdr:row>25</xdr:row>
      <xdr:rowOff>212272</xdr:rowOff>
    </xdr:from>
    <xdr:ext cx="1854200" cy="11376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62001" y="5673272"/>
          <a:ext cx="1854200" cy="11376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b="1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</a:p>
        <a:p>
          <a:pPr algn="ctr"/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(Incluir en ésta casilla solo la cantidad de </a:t>
          </a:r>
          <a:b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</a:b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niños cuya edad sea menor de 16 años)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812800</xdr:colOff>
      <xdr:row>25</xdr:row>
      <xdr:rowOff>210649</xdr:rowOff>
    </xdr:from>
    <xdr:ext cx="1993900" cy="11376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49600" y="5671649"/>
          <a:ext cx="1993900" cy="11376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 b="1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="1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  <a:p>
          <a:pPr algn="ctr"/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(Incluir en ésta casilla solo la cantidad de </a:t>
          </a:r>
          <a:b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</a:b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niños cuya edad sea menor de 10 años)</a:t>
          </a:r>
        </a:p>
      </xdr:txBody>
    </xdr:sp>
    <xdr:clientData/>
  </xdr:oneCellAnchor>
  <xdr:twoCellAnchor>
    <xdr:from>
      <xdr:col>0</xdr:col>
      <xdr:colOff>76200</xdr:colOff>
      <xdr:row>8</xdr:row>
      <xdr:rowOff>0</xdr:rowOff>
    </xdr:from>
    <xdr:to>
      <xdr:col>8</xdr:col>
      <xdr:colOff>38100</xdr:colOff>
      <xdr:row>10</xdr:row>
      <xdr:rowOff>135959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76200" y="3581400"/>
          <a:ext cx="10274300" cy="7201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Global Health Plans </a:t>
          </a:r>
        </a:p>
        <a:p>
          <a:pPr algn="ctr"/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(Para renovaciones de pólizas </a:t>
          </a:r>
          <a:r>
            <a:rPr lang="es-E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emitidas antes del 15 de Abril de 2018</a:t>
          </a:r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)</a:t>
          </a:r>
        </a:p>
      </xdr:txBody>
    </xdr:sp>
    <xdr:clientData/>
  </xdr:twoCellAnchor>
  <xdr:twoCellAnchor>
    <xdr:from>
      <xdr:col>3</xdr:col>
      <xdr:colOff>165100</xdr:colOff>
      <xdr:row>1</xdr:row>
      <xdr:rowOff>203200</xdr:rowOff>
    </xdr:from>
    <xdr:to>
      <xdr:col>8</xdr:col>
      <xdr:colOff>114300</xdr:colOff>
      <xdr:row>7</xdr:row>
      <xdr:rowOff>12700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4127500" y="355600"/>
          <a:ext cx="85217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absolute">
    <xdr:from>
      <xdr:col>0</xdr:col>
      <xdr:colOff>911225</xdr:colOff>
      <xdr:row>33</xdr:row>
      <xdr:rowOff>193675</xdr:rowOff>
    </xdr:from>
    <xdr:to>
      <xdr:col>1</xdr:col>
      <xdr:colOff>1439545</xdr:colOff>
      <xdr:row>40</xdr:row>
      <xdr:rowOff>180129</xdr:rowOff>
    </xdr:to>
    <xdr:sp macro="" textlink="">
      <xdr:nvSpPr>
        <xdr:cNvPr id="24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911225" y="7593542"/>
          <a:ext cx="1645920" cy="16459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ULTIMATE</a:t>
          </a:r>
          <a:endParaRPr lang="en-US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528780</xdr:colOff>
      <xdr:row>34</xdr:row>
      <xdr:rowOff>3174</xdr:rowOff>
    </xdr:from>
    <xdr:to>
      <xdr:col>3</xdr:col>
      <xdr:colOff>887767</xdr:colOff>
      <xdr:row>40</xdr:row>
      <xdr:rowOff>226694</xdr:rowOff>
    </xdr:to>
    <xdr:sp macro="" textlink="">
      <xdr:nvSpPr>
        <xdr:cNvPr id="29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3204247" y="7640107"/>
          <a:ext cx="1645920" cy="16459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ELITE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3</xdr:col>
      <xdr:colOff>1534869</xdr:colOff>
      <xdr:row>33</xdr:row>
      <xdr:rowOff>193674</xdr:rowOff>
    </xdr:from>
    <xdr:to>
      <xdr:col>4</xdr:col>
      <xdr:colOff>1233456</xdr:colOff>
      <xdr:row>40</xdr:row>
      <xdr:rowOff>180128</xdr:rowOff>
    </xdr:to>
    <xdr:sp macro="" textlink="">
      <xdr:nvSpPr>
        <xdr:cNvPr id="30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5497269" y="7593541"/>
          <a:ext cx="1645920" cy="1645920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PREMIER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5</xdr:col>
      <xdr:colOff>322691</xdr:colOff>
      <xdr:row>33</xdr:row>
      <xdr:rowOff>206376</xdr:rowOff>
    </xdr:from>
    <xdr:to>
      <xdr:col>6</xdr:col>
      <xdr:colOff>410744</xdr:colOff>
      <xdr:row>40</xdr:row>
      <xdr:rowOff>192830</xdr:rowOff>
    </xdr:to>
    <xdr:sp macro="" textlink="">
      <xdr:nvSpPr>
        <xdr:cNvPr id="31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7790291" y="7606243"/>
          <a:ext cx="1645920" cy="1645920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SELECT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1057846</xdr:colOff>
      <xdr:row>33</xdr:row>
      <xdr:rowOff>203201</xdr:rowOff>
    </xdr:from>
    <xdr:to>
      <xdr:col>7</xdr:col>
      <xdr:colOff>1145900</xdr:colOff>
      <xdr:row>40</xdr:row>
      <xdr:rowOff>189655</xdr:rowOff>
    </xdr:to>
    <xdr:sp macro="" textlink="">
      <xdr:nvSpPr>
        <xdr:cNvPr id="32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10083313" y="7603068"/>
          <a:ext cx="1645920" cy="16459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MAJOR MEDICAL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127000</xdr:rowOff>
    </xdr:from>
    <xdr:to>
      <xdr:col>1</xdr:col>
      <xdr:colOff>647700</xdr:colOff>
      <xdr:row>7</xdr:row>
      <xdr:rowOff>208595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7000"/>
          <a:ext cx="1511300" cy="1618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263976</xdr:colOff>
      <xdr:row>8</xdr:row>
      <xdr:rowOff>38100</xdr:rowOff>
    </xdr:from>
    <xdr:to>
      <xdr:col>8</xdr:col>
      <xdr:colOff>1152525</xdr:colOff>
      <xdr:row>12</xdr:row>
      <xdr:rowOff>63501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0081076" y="3302000"/>
          <a:ext cx="7632249" cy="838201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Ultimate Health Plan</a:t>
          </a:r>
        </a:p>
      </xdr:txBody>
    </xdr:sp>
    <xdr:clientData/>
  </xdr:twoCellAnchor>
  <xdr:twoCellAnchor editAs="oneCell">
    <xdr:from>
      <xdr:col>8</xdr:col>
      <xdr:colOff>643243</xdr:colOff>
      <xdr:row>23</xdr:row>
      <xdr:rowOff>100653</xdr:rowOff>
    </xdr:from>
    <xdr:to>
      <xdr:col>8</xdr:col>
      <xdr:colOff>1393337</xdr:colOff>
      <xdr:row>25</xdr:row>
      <xdr:rowOff>264347</xdr:rowOff>
    </xdr:to>
    <xdr:pic macro="[0]!PictureUltimate_Click"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3943" y="5180653"/>
          <a:ext cx="750094" cy="747894"/>
        </a:xfrm>
        <a:prstGeom prst="rect">
          <a:avLst/>
        </a:prstGeom>
      </xdr:spPr>
    </xdr:pic>
    <xdr:clientData/>
  </xdr:twoCellAnchor>
  <xdr:twoCellAnchor>
    <xdr:from>
      <xdr:col>4</xdr:col>
      <xdr:colOff>1219200</xdr:colOff>
      <xdr:row>1</xdr:row>
      <xdr:rowOff>139700</xdr:rowOff>
    </xdr:from>
    <xdr:to>
      <xdr:col>8</xdr:col>
      <xdr:colOff>1993900</xdr:colOff>
      <xdr:row>7</xdr:row>
      <xdr:rowOff>88900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2433300" y="342900"/>
          <a:ext cx="90170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0</xdr:col>
      <xdr:colOff>2777460</xdr:colOff>
      <xdr:row>11</xdr:row>
      <xdr:rowOff>87173</xdr:rowOff>
    </xdr:to>
    <xdr:sp macro="" textlink="">
      <xdr:nvSpPr>
        <xdr:cNvPr id="15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2777460" cy="4935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203200</xdr:colOff>
      <xdr:row>14</xdr:row>
      <xdr:rowOff>148167</xdr:rowOff>
    </xdr:from>
    <xdr:to>
      <xdr:col>1</xdr:col>
      <xdr:colOff>3992033</xdr:colOff>
      <xdr:row>113</xdr:row>
      <xdr:rowOff>87207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111500"/>
          <a:ext cx="9156700" cy="2681224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127000</xdr:rowOff>
    </xdr:from>
    <xdr:to>
      <xdr:col>0</xdr:col>
      <xdr:colOff>1485900</xdr:colOff>
      <xdr:row>7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7000"/>
          <a:ext cx="1371600" cy="137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330200</xdr:colOff>
      <xdr:row>9</xdr:row>
      <xdr:rowOff>241300</xdr:rowOff>
    </xdr:from>
    <xdr:to>
      <xdr:col>9</xdr:col>
      <xdr:colOff>50799</xdr:colOff>
      <xdr:row>11</xdr:row>
      <xdr:rowOff>12700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9029700" y="4724400"/>
          <a:ext cx="8889999" cy="406400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Elite Health Plan</a:t>
          </a:r>
        </a:p>
      </xdr:txBody>
    </xdr:sp>
    <xdr:clientData/>
  </xdr:twoCellAnchor>
  <xdr:twoCellAnchor editAs="oneCell">
    <xdr:from>
      <xdr:col>9</xdr:col>
      <xdr:colOff>723900</xdr:colOff>
      <xdr:row>13</xdr:row>
      <xdr:rowOff>15875</xdr:rowOff>
    </xdr:from>
    <xdr:to>
      <xdr:col>9</xdr:col>
      <xdr:colOff>1473994</xdr:colOff>
      <xdr:row>16</xdr:row>
      <xdr:rowOff>19844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2708275"/>
          <a:ext cx="750094" cy="740569"/>
        </a:xfrm>
        <a:prstGeom prst="rect">
          <a:avLst/>
        </a:prstGeom>
      </xdr:spPr>
    </xdr:pic>
    <xdr:clientData/>
  </xdr:twoCellAnchor>
  <xdr:twoCellAnchor>
    <xdr:from>
      <xdr:col>5</xdr:col>
      <xdr:colOff>2222500</xdr:colOff>
      <xdr:row>2</xdr:row>
      <xdr:rowOff>0</xdr:rowOff>
    </xdr:from>
    <xdr:to>
      <xdr:col>10</xdr:col>
      <xdr:colOff>1714500</xdr:colOff>
      <xdr:row>8</xdr:row>
      <xdr:rowOff>38100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379700" y="393700"/>
          <a:ext cx="9194800" cy="12573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0</xdr:col>
      <xdr:colOff>0</xdr:colOff>
      <xdr:row>9</xdr:row>
      <xdr:rowOff>114300</xdr:rowOff>
    </xdr:from>
    <xdr:to>
      <xdr:col>0</xdr:col>
      <xdr:colOff>2777460</xdr:colOff>
      <xdr:row>11</xdr:row>
      <xdr:rowOff>137973</xdr:rowOff>
    </xdr:to>
    <xdr:sp macro="" textlink="">
      <xdr:nvSpPr>
        <xdr:cNvPr id="12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0" y="1841500"/>
          <a:ext cx="2777460" cy="4935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338666</xdr:colOff>
      <xdr:row>15</xdr:row>
      <xdr:rowOff>76199</xdr:rowOff>
    </xdr:from>
    <xdr:to>
      <xdr:col>1</xdr:col>
      <xdr:colOff>4110566</xdr:colOff>
      <xdr:row>110</xdr:row>
      <xdr:rowOff>47260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091"/>
        <a:stretch/>
      </xdr:blipFill>
      <xdr:spPr>
        <a:xfrm>
          <a:off x="338666" y="3276599"/>
          <a:ext cx="9156700" cy="2808886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0</xdr:row>
      <xdr:rowOff>38099</xdr:rowOff>
    </xdr:from>
    <xdr:to>
      <xdr:col>0</xdr:col>
      <xdr:colOff>1409699</xdr:colOff>
      <xdr:row>6</xdr:row>
      <xdr:rowOff>203199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38099"/>
          <a:ext cx="1371600" cy="137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11</xdr:row>
      <xdr:rowOff>0</xdr:rowOff>
    </xdr:from>
    <xdr:to>
      <xdr:col>9</xdr:col>
      <xdr:colOff>1226344</xdr:colOff>
      <xdr:row>14</xdr:row>
      <xdr:rowOff>19844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0" y="55054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422967</xdr:colOff>
      <xdr:row>8</xdr:row>
      <xdr:rowOff>0</xdr:rowOff>
    </xdr:from>
    <xdr:to>
      <xdr:col>8</xdr:col>
      <xdr:colOff>1673540</xdr:colOff>
      <xdr:row>10</xdr:row>
      <xdr:rowOff>88900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9503467" y="3539847"/>
          <a:ext cx="8845173" cy="613053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Premier Health Plan</a:t>
          </a:r>
        </a:p>
      </xdr:txBody>
    </xdr:sp>
    <xdr:clientData/>
  </xdr:twoCellAnchor>
  <xdr:twoCellAnchor>
    <xdr:from>
      <xdr:col>5</xdr:col>
      <xdr:colOff>1473200</xdr:colOff>
      <xdr:row>1</xdr:row>
      <xdr:rowOff>215900</xdr:rowOff>
    </xdr:from>
    <xdr:to>
      <xdr:col>9</xdr:col>
      <xdr:colOff>1892300</xdr:colOff>
      <xdr:row>7</xdr:row>
      <xdr:rowOff>25400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4516100" y="444500"/>
          <a:ext cx="84328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0</xdr:col>
      <xdr:colOff>0</xdr:colOff>
      <xdr:row>8</xdr:row>
      <xdr:rowOff>76200</xdr:rowOff>
    </xdr:from>
    <xdr:to>
      <xdr:col>0</xdr:col>
      <xdr:colOff>2777460</xdr:colOff>
      <xdr:row>10</xdr:row>
      <xdr:rowOff>112573</xdr:rowOff>
    </xdr:to>
    <xdr:sp macro="" textlink="">
      <xdr:nvSpPr>
        <xdr:cNvPr id="14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905000"/>
          <a:ext cx="2777460" cy="4935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474135</xdr:colOff>
      <xdr:row>12</xdr:row>
      <xdr:rowOff>135466</xdr:rowOff>
    </xdr:from>
    <xdr:to>
      <xdr:col>1</xdr:col>
      <xdr:colOff>4227408</xdr:colOff>
      <xdr:row>107</xdr:row>
      <xdr:rowOff>50800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35" y="3014133"/>
          <a:ext cx="9121140" cy="26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50800</xdr:rowOff>
    </xdr:from>
    <xdr:to>
      <xdr:col>0</xdr:col>
      <xdr:colOff>1422400</xdr:colOff>
      <xdr:row>6</xdr:row>
      <xdr:rowOff>50800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137160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434975</xdr:colOff>
      <xdr:row>11</xdr:row>
      <xdr:rowOff>6350</xdr:rowOff>
    </xdr:from>
    <xdr:to>
      <xdr:col>9</xdr:col>
      <xdr:colOff>1185069</xdr:colOff>
      <xdr:row>14</xdr:row>
      <xdr:rowOff>13494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075" y="2533650"/>
          <a:ext cx="750094" cy="731044"/>
        </a:xfrm>
        <a:prstGeom prst="rect">
          <a:avLst/>
        </a:prstGeom>
      </xdr:spPr>
    </xdr:pic>
    <xdr:clientData/>
  </xdr:twoCellAnchor>
  <xdr:twoCellAnchor>
    <xdr:from>
      <xdr:col>3</xdr:col>
      <xdr:colOff>201386</xdr:colOff>
      <xdr:row>8</xdr:row>
      <xdr:rowOff>88900</xdr:rowOff>
    </xdr:from>
    <xdr:to>
      <xdr:col>9</xdr:col>
      <xdr:colOff>182336</xdr:colOff>
      <xdr:row>10</xdr:row>
      <xdr:rowOff>38100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9942286" y="1816100"/>
          <a:ext cx="9201150" cy="457200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Select Health Plan</a:t>
          </a:r>
        </a:p>
      </xdr:txBody>
    </xdr:sp>
    <xdr:clientData/>
  </xdr:twoCellAnchor>
  <xdr:twoCellAnchor>
    <xdr:from>
      <xdr:col>5</xdr:col>
      <xdr:colOff>1016000</xdr:colOff>
      <xdr:row>2</xdr:row>
      <xdr:rowOff>0</xdr:rowOff>
    </xdr:from>
    <xdr:to>
      <xdr:col>9</xdr:col>
      <xdr:colOff>1536700</xdr:colOff>
      <xdr:row>7</xdr:row>
      <xdr:rowOff>101600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4757400" y="457200"/>
          <a:ext cx="8420100" cy="1244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0</xdr:col>
      <xdr:colOff>0</xdr:colOff>
      <xdr:row>8</xdr:row>
      <xdr:rowOff>152401</xdr:rowOff>
    </xdr:from>
    <xdr:to>
      <xdr:col>0</xdr:col>
      <xdr:colOff>2777460</xdr:colOff>
      <xdr:row>10</xdr:row>
      <xdr:rowOff>127001</xdr:rowOff>
    </xdr:to>
    <xdr:sp macro="" textlink="">
      <xdr:nvSpPr>
        <xdr:cNvPr id="14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879601"/>
          <a:ext cx="2777460" cy="4826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728134</xdr:colOff>
      <xdr:row>12</xdr:row>
      <xdr:rowOff>0</xdr:rowOff>
    </xdr:from>
    <xdr:to>
      <xdr:col>1</xdr:col>
      <xdr:colOff>4500034</xdr:colOff>
      <xdr:row>84</xdr:row>
      <xdr:rowOff>338667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4" y="2895600"/>
          <a:ext cx="9156700" cy="2197946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50800</xdr:rowOff>
    </xdr:from>
    <xdr:to>
      <xdr:col>0</xdr:col>
      <xdr:colOff>1422400</xdr:colOff>
      <xdr:row>6</xdr:row>
      <xdr:rowOff>127000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1371600" cy="137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679451</xdr:colOff>
      <xdr:row>20</xdr:row>
      <xdr:rowOff>298451</xdr:rowOff>
    </xdr:from>
    <xdr:to>
      <xdr:col>8</xdr:col>
      <xdr:colOff>1427596</xdr:colOff>
      <xdr:row>23</xdr:row>
      <xdr:rowOff>132196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3451" y="4895851"/>
          <a:ext cx="748145" cy="748145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6</xdr:row>
      <xdr:rowOff>25400</xdr:rowOff>
    </xdr:from>
    <xdr:to>
      <xdr:col>9</xdr:col>
      <xdr:colOff>52916</xdr:colOff>
      <xdr:row>10</xdr:row>
      <xdr:rowOff>89960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9779000" y="1397000"/>
          <a:ext cx="8790516" cy="978960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Major Medical Health Plan</a:t>
          </a:r>
        </a:p>
      </xdr:txBody>
    </xdr:sp>
    <xdr:clientData/>
  </xdr:twoCellAnchor>
  <xdr:twoCellAnchor>
    <xdr:from>
      <xdr:col>4</xdr:col>
      <xdr:colOff>622300</xdr:colOff>
      <xdr:row>1</xdr:row>
      <xdr:rowOff>101600</xdr:rowOff>
    </xdr:from>
    <xdr:to>
      <xdr:col>8</xdr:col>
      <xdr:colOff>1828800</xdr:colOff>
      <xdr:row>6</xdr:row>
      <xdr:rowOff>139700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2611100" y="330200"/>
          <a:ext cx="842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0</xdr:col>
      <xdr:colOff>2777460</xdr:colOff>
      <xdr:row>10</xdr:row>
      <xdr:rowOff>36373</xdr:rowOff>
    </xdr:to>
    <xdr:sp macro="" textlink="">
      <xdr:nvSpPr>
        <xdr:cNvPr id="14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828800"/>
          <a:ext cx="2777460" cy="4935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685800</xdr:colOff>
      <xdr:row>13</xdr:row>
      <xdr:rowOff>85725</xdr:rowOff>
    </xdr:from>
    <xdr:to>
      <xdr:col>1</xdr:col>
      <xdr:colOff>4076700</xdr:colOff>
      <xdr:row>71</xdr:row>
      <xdr:rowOff>360045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57525"/>
          <a:ext cx="9156700" cy="1767332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101600</xdr:rowOff>
    </xdr:from>
    <xdr:to>
      <xdr:col>0</xdr:col>
      <xdr:colOff>1460500</xdr:colOff>
      <xdr:row>6</xdr:row>
      <xdr:rowOff>101600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600"/>
          <a:ext cx="1371600" cy="137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1243752</xdr:colOff>
      <xdr:row>14</xdr:row>
      <xdr:rowOff>101600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43347" cy="251968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</xdr:row>
      <xdr:rowOff>10297</xdr:rowOff>
    </xdr:from>
    <xdr:to>
      <xdr:col>1</xdr:col>
      <xdr:colOff>774700</xdr:colOff>
      <xdr:row>17</xdr:row>
      <xdr:rowOff>96022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127000" y="258077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6</xdr:col>
      <xdr:colOff>240031</xdr:colOff>
      <xdr:row>29</xdr:row>
      <xdr:rowOff>46566</xdr:rowOff>
    </xdr:from>
    <xdr:to>
      <xdr:col>6</xdr:col>
      <xdr:colOff>988176</xdr:colOff>
      <xdr:row>33</xdr:row>
      <xdr:rowOff>42871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711" y="5238326"/>
          <a:ext cx="748145" cy="748145"/>
        </a:xfrm>
        <a:prstGeom prst="rect">
          <a:avLst/>
        </a:prstGeom>
      </xdr:spPr>
    </xdr:pic>
    <xdr:clientData/>
  </xdr:twoCellAnchor>
  <xdr:oneCellAnchor>
    <xdr:from>
      <xdr:col>5</xdr:col>
      <xdr:colOff>660400</xdr:colOff>
      <xdr:row>6</xdr:row>
      <xdr:rowOff>190500</xdr:rowOff>
    </xdr:from>
    <xdr:ext cx="3423919" cy="1423338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9550400" y="1219200"/>
          <a:ext cx="3423919" cy="142333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blurRad="50800" dist="38100" dir="2700000" algn="tl" rotWithShape="0">
            <a:prstClr val="black"/>
          </a:outerShdw>
        </a:effectLst>
      </xdr:spPr>
      <xdr:txBody>
        <a:bodyPr vertOverflow="clip" wrap="square" lIns="91440" tIns="91440" rIns="91440" bIns="91440" anchor="t" upright="1">
          <a:spAutoFit/>
        </a:bodyPr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oneCellAnchor>
  <xdr:twoCellAnchor editAs="oneCell">
    <xdr:from>
      <xdr:col>0</xdr:col>
      <xdr:colOff>50800</xdr:colOff>
      <xdr:row>0</xdr:row>
      <xdr:rowOff>88901</xdr:rowOff>
    </xdr:from>
    <xdr:to>
      <xdr:col>0</xdr:col>
      <xdr:colOff>1422400</xdr:colOff>
      <xdr:row>8</xdr:row>
      <xdr:rowOff>25401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8901"/>
          <a:ext cx="13716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3"/>
  <sheetViews>
    <sheetView showGridLines="0" tabSelected="1" zoomScaleNormal="100" workbookViewId="0">
      <selection activeCell="N29" sqref="N29"/>
    </sheetView>
  </sheetViews>
  <sheetFormatPr baseColWidth="10" defaultColWidth="20.5" defaultRowHeight="18" x14ac:dyDescent="0.2"/>
  <cols>
    <col min="1" max="1" width="14.6640625" style="170" customWidth="1"/>
    <col min="2" max="2" width="20.5" style="170" customWidth="1"/>
    <col min="3" max="3" width="16.83203125" style="170" customWidth="1"/>
    <col min="4" max="4" width="25.5" style="170" customWidth="1"/>
    <col min="5" max="7" width="20.5" style="170" customWidth="1"/>
    <col min="8" max="8" width="25.5" style="170" customWidth="1"/>
    <col min="9" max="9" width="2.1640625" style="170" customWidth="1"/>
    <col min="10" max="10" width="15.1640625" style="170" customWidth="1"/>
    <col min="11" max="12" width="20.5" style="170"/>
    <col min="13" max="13" width="11.6640625" style="170" customWidth="1"/>
    <col min="14" max="16384" width="20.5" style="170"/>
  </cols>
  <sheetData>
    <row r="1" spans="1:13" ht="12.75" customHeight="1" x14ac:dyDescent="0.2"/>
    <row r="2" spans="1:13" x14ac:dyDescent="0.2">
      <c r="H2" s="170" t="s">
        <v>1</v>
      </c>
      <c r="I2" s="170" t="s">
        <v>1</v>
      </c>
    </row>
    <row r="6" spans="1:13" x14ac:dyDescent="0.2">
      <c r="H6" s="171" t="s">
        <v>1</v>
      </c>
      <c r="I6" s="171" t="s">
        <v>1</v>
      </c>
      <c r="J6" s="171"/>
    </row>
    <row r="7" spans="1:13" x14ac:dyDescent="0.2">
      <c r="H7" s="171"/>
      <c r="I7" s="171"/>
      <c r="J7" s="171"/>
    </row>
    <row r="8" spans="1:13" x14ac:dyDescent="0.2">
      <c r="H8" s="171"/>
      <c r="I8" s="171"/>
      <c r="J8" s="171"/>
    </row>
    <row r="10" spans="1:13" ht="27" customHeight="1" x14ac:dyDescent="0.2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</row>
    <row r="12" spans="1:13" ht="19" thickBot="1" x14ac:dyDescent="0.25">
      <c r="A12" s="244"/>
      <c r="B12" s="244"/>
      <c r="C12" s="244"/>
      <c r="D12" s="244"/>
      <c r="E12" s="244"/>
      <c r="F12" s="244"/>
      <c r="G12" s="244"/>
      <c r="H12" s="244"/>
    </row>
    <row r="13" spans="1:13" x14ac:dyDescent="0.2">
      <c r="A13" s="243" t="s">
        <v>96</v>
      </c>
    </row>
    <row r="15" spans="1:13" x14ac:dyDescent="0.2">
      <c r="B15" s="247" t="s">
        <v>80</v>
      </c>
      <c r="C15" s="247"/>
      <c r="D15" s="248" t="s">
        <v>62</v>
      </c>
      <c r="E15" s="249"/>
      <c r="F15" s="249"/>
      <c r="G15" s="249"/>
      <c r="H15" s="250"/>
    </row>
    <row r="16" spans="1:13" ht="9.5" customHeight="1" x14ac:dyDescent="0.2"/>
    <row r="17" spans="1:10" x14ac:dyDescent="0.2">
      <c r="B17" s="247" t="s">
        <v>81</v>
      </c>
      <c r="C17" s="247"/>
      <c r="D17" s="241">
        <v>2</v>
      </c>
      <c r="F17" s="247" t="s">
        <v>84</v>
      </c>
      <c r="G17" s="247"/>
      <c r="H17" s="241">
        <v>3</v>
      </c>
      <c r="J17" s="172"/>
    </row>
    <row r="18" spans="1:10" ht="9.5" customHeight="1" x14ac:dyDescent="0.2"/>
    <row r="19" spans="1:10" x14ac:dyDescent="0.2">
      <c r="B19" s="247" t="s">
        <v>82</v>
      </c>
      <c r="C19" s="247"/>
      <c r="D19" s="241">
        <v>65</v>
      </c>
      <c r="F19" s="247" t="s">
        <v>85</v>
      </c>
      <c r="G19" s="247"/>
      <c r="H19" s="241">
        <v>71</v>
      </c>
    </row>
    <row r="20" spans="1:10" ht="10.25" customHeight="1" x14ac:dyDescent="0.2"/>
    <row r="21" spans="1:10" ht="20" customHeight="1" x14ac:dyDescent="0.2">
      <c r="C21" s="171" t="s">
        <v>83</v>
      </c>
      <c r="D21" s="248" t="s">
        <v>78</v>
      </c>
      <c r="E21" s="249"/>
      <c r="F21" s="249"/>
      <c r="G21" s="249"/>
      <c r="H21" s="250"/>
    </row>
    <row r="22" spans="1:10" ht="18" customHeight="1" x14ac:dyDescent="0.2"/>
    <row r="23" spans="1:10" ht="18" customHeight="1" x14ac:dyDescent="0.2"/>
    <row r="24" spans="1:10" ht="19" thickBot="1" x14ac:dyDescent="0.25">
      <c r="A24" s="244"/>
      <c r="B24" s="244"/>
      <c r="C24" s="244"/>
      <c r="D24" s="244"/>
      <c r="E24" s="244"/>
      <c r="F24" s="244"/>
      <c r="G24" s="244"/>
      <c r="H24" s="244"/>
    </row>
    <row r="25" spans="1:10" x14ac:dyDescent="0.2">
      <c r="A25" s="243" t="s">
        <v>97</v>
      </c>
    </row>
    <row r="28" spans="1:10" ht="9" customHeight="1" x14ac:dyDescent="0.2"/>
    <row r="29" spans="1:10" x14ac:dyDescent="0.2">
      <c r="D29" s="245"/>
      <c r="E29" s="245"/>
      <c r="G29" s="245"/>
      <c r="H29" s="245"/>
    </row>
    <row r="30" spans="1:10" x14ac:dyDescent="0.2">
      <c r="D30" s="242"/>
      <c r="E30" s="242"/>
      <c r="G30" s="242"/>
      <c r="H30" s="242"/>
    </row>
    <row r="31" spans="1:10" x14ac:dyDescent="0.2">
      <c r="D31" s="242"/>
      <c r="E31" s="242"/>
      <c r="G31" s="242"/>
      <c r="H31" s="242"/>
    </row>
    <row r="33" spans="2:4" x14ac:dyDescent="0.2">
      <c r="B33" s="241">
        <v>2</v>
      </c>
      <c r="D33" s="241">
        <v>2</v>
      </c>
    </row>
  </sheetData>
  <sheetProtection algorithmName="SHA-512" hashValue="Jo/azVxH3RFkb1yTudIe/xAyym3VPxKfUoto1lKgHVcgHTonyeKuGhSDP0xRFeYxKTcdg+Xpxl4mI+PH/yPcwA==" saltValue="Ym7T4Oa5S8bLaeJCUXGHYQ==" spinCount="100000" sheet="1" objects="1" scenarios="1"/>
  <mergeCells count="10">
    <mergeCell ref="D29:E29"/>
    <mergeCell ref="G29:H29"/>
    <mergeCell ref="A10:M10"/>
    <mergeCell ref="F19:G19"/>
    <mergeCell ref="B15:C15"/>
    <mergeCell ref="B17:C17"/>
    <mergeCell ref="D15:H15"/>
    <mergeCell ref="F17:G17"/>
    <mergeCell ref="B19:C19"/>
    <mergeCell ref="D21:H21"/>
  </mergeCells>
  <phoneticPr fontId="11" type="noConversion"/>
  <conditionalFormatting sqref="D19">
    <cfRule type="cellIs" dxfId="32" priority="1" stopIfTrue="1" operator="lessThan">
      <formula>18</formula>
    </cfRule>
    <cfRule type="cellIs" dxfId="31" priority="2" stopIfTrue="1" operator="greaterThan">
      <formula>74</formula>
    </cfRule>
  </conditionalFormatting>
  <conditionalFormatting sqref="D17">
    <cfRule type="cellIs" dxfId="30" priority="3" stopIfTrue="1" operator="equal">
      <formula>0</formula>
    </cfRule>
    <cfRule type="cellIs" dxfId="29" priority="4" stopIfTrue="1" operator="greaterThan">
      <formula>2</formula>
    </cfRule>
  </conditionalFormatting>
  <conditionalFormatting sqref="H19">
    <cfRule type="cellIs" dxfId="28" priority="5" stopIfTrue="1" operator="greaterThan">
      <formula>74</formula>
    </cfRule>
    <cfRule type="cellIs" dxfId="27" priority="6" stopIfTrue="1" operator="equal">
      <formula>0</formula>
    </cfRule>
  </conditionalFormatting>
  <pageMargins left="0.25" right="0.25" top="0.25" bottom="0.25" header="0.511811023622047" footer="0.511811023622047"/>
  <pageSetup scale="42" orientation="portrait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L105"/>
  <sheetViews>
    <sheetView showGridLines="0" zoomScaleNormal="100" zoomScaleSheetLayoutView="75" workbookViewId="0">
      <selection activeCell="E116" sqref="E116"/>
    </sheetView>
  </sheetViews>
  <sheetFormatPr baseColWidth="10" defaultColWidth="8.6640625" defaultRowHeight="16" x14ac:dyDescent="0.2"/>
  <cols>
    <col min="1" max="1" width="70.5" style="34" customWidth="1"/>
    <col min="2" max="2" width="57.5" style="34" customWidth="1"/>
    <col min="3" max="3" width="2.5" style="34" customWidth="1"/>
    <col min="4" max="4" width="16.6640625" style="34" customWidth="1"/>
    <col min="5" max="5" width="25.6640625" style="34" customWidth="1"/>
    <col min="6" max="6" width="31.33203125" style="34" customWidth="1"/>
    <col min="7" max="7" width="29.5" style="34" customWidth="1"/>
    <col min="8" max="8" width="21.6640625" style="34" customWidth="1"/>
    <col min="9" max="9" width="26.33203125" style="34" customWidth="1"/>
    <col min="10" max="10" width="19.6640625" style="34" customWidth="1"/>
    <col min="11" max="11" width="20.5" style="34" customWidth="1"/>
    <col min="12" max="13" width="8.6640625" style="34"/>
    <col min="14" max="14" width="17.5" style="34" customWidth="1"/>
    <col min="15" max="15" width="22.5" style="34" customWidth="1"/>
    <col min="16" max="17" width="8.6640625" style="34"/>
    <col min="18" max="18" width="14.5" style="34" bestFit="1" customWidth="1"/>
    <col min="19" max="16384" width="8.6640625" style="34"/>
  </cols>
  <sheetData>
    <row r="1" spans="1:10" x14ac:dyDescent="0.2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ht="17.25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</row>
    <row r="3" spans="1:10" x14ac:dyDescent="0.2">
      <c r="A3" s="40"/>
      <c r="B3" s="40"/>
      <c r="C3" s="40"/>
      <c r="D3" s="40"/>
      <c r="E3" s="40"/>
      <c r="F3" s="40"/>
      <c r="G3" s="40"/>
      <c r="H3" s="40" t="s">
        <v>1</v>
      </c>
      <c r="I3" s="40" t="s">
        <v>1</v>
      </c>
      <c r="J3" s="40" t="s">
        <v>1</v>
      </c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x14ac:dyDescent="0.2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x14ac:dyDescent="0.2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x14ac:dyDescent="0.2">
      <c r="A7" s="40"/>
      <c r="B7" s="40"/>
      <c r="C7" s="40"/>
      <c r="D7" s="40"/>
      <c r="E7" s="40"/>
      <c r="F7" s="40"/>
      <c r="G7" s="40"/>
      <c r="H7" s="42" t="s">
        <v>1</v>
      </c>
      <c r="I7" s="42" t="s">
        <v>1</v>
      </c>
      <c r="J7" s="42" t="s">
        <v>1</v>
      </c>
    </row>
    <row r="8" spans="1:10" x14ac:dyDescent="0.2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x14ac:dyDescent="0.2">
      <c r="A9" s="43"/>
      <c r="B9" s="43"/>
      <c r="C9" s="43"/>
      <c r="D9" s="43"/>
      <c r="E9" s="43"/>
      <c r="F9" s="43"/>
      <c r="G9" s="43"/>
      <c r="H9" s="43"/>
      <c r="I9" s="43"/>
      <c r="J9" s="43"/>
    </row>
    <row r="10" spans="1:10" x14ac:dyDescent="0.2">
      <c r="A10" s="43"/>
      <c r="B10" s="43"/>
      <c r="C10" s="43"/>
      <c r="D10" s="43"/>
      <c r="E10" s="43"/>
      <c r="F10" s="43"/>
      <c r="G10" s="43"/>
      <c r="H10" s="43"/>
      <c r="I10" s="43"/>
      <c r="J10" s="43"/>
    </row>
    <row r="11" spans="1:10" x14ac:dyDescent="0.2">
      <c r="A11" s="43"/>
      <c r="B11" s="43"/>
      <c r="C11" s="43"/>
      <c r="D11" s="43"/>
      <c r="E11" s="43"/>
      <c r="F11" s="43"/>
      <c r="G11" s="43"/>
      <c r="H11" s="43"/>
      <c r="I11" s="43"/>
      <c r="J11" s="43"/>
    </row>
    <row r="12" spans="1:10" x14ac:dyDescent="0.2">
      <c r="A12" s="43"/>
      <c r="B12" s="43"/>
      <c r="C12" s="43"/>
      <c r="D12" s="43"/>
      <c r="E12" s="43"/>
      <c r="F12" s="43"/>
      <c r="G12" s="43"/>
      <c r="H12" s="43"/>
      <c r="I12" s="43"/>
      <c r="J12" s="43"/>
    </row>
    <row r="13" spans="1:10" ht="15" customHeight="1" x14ac:dyDescent="0.2">
      <c r="A13" s="43"/>
      <c r="B13" s="43"/>
      <c r="C13" s="43"/>
      <c r="D13" s="43"/>
      <c r="E13" s="43"/>
      <c r="F13" s="43"/>
      <c r="G13" s="43"/>
      <c r="H13" s="43"/>
      <c r="I13" s="43"/>
      <c r="J13" s="43"/>
    </row>
    <row r="14" spans="1:10" ht="25.25" customHeight="1" x14ac:dyDescent="0.2">
      <c r="A14" s="256" t="s">
        <v>61</v>
      </c>
      <c r="B14" s="256"/>
      <c r="C14" s="43"/>
      <c r="D14" s="251" t="s">
        <v>80</v>
      </c>
      <c r="E14" s="251"/>
      <c r="F14" s="252" t="str">
        <f>+'INGRESO DE DATOS'!$D$15</f>
        <v>JOHN DOE</v>
      </c>
      <c r="G14" s="252"/>
      <c r="H14" s="252"/>
      <c r="I14" s="252"/>
      <c r="J14" s="44"/>
    </row>
    <row r="15" spans="1:10" ht="12" customHeight="1" x14ac:dyDescent="0.2">
      <c r="A15" s="176"/>
      <c r="B15" s="176"/>
      <c r="C15" s="43"/>
      <c r="D15" s="77"/>
      <c r="E15" s="77"/>
      <c r="F15" s="61"/>
      <c r="G15" s="61"/>
      <c r="H15" s="61"/>
      <c r="I15" s="61"/>
      <c r="J15" s="44"/>
    </row>
    <row r="16" spans="1:10" ht="25.25" customHeight="1" x14ac:dyDescent="0.2">
      <c r="A16" s="173"/>
      <c r="B16" s="173"/>
      <c r="C16" s="43"/>
      <c r="D16" s="251" t="s">
        <v>86</v>
      </c>
      <c r="E16" s="251"/>
      <c r="F16" s="252" t="str">
        <f>+'INGRESO DE DATOS'!$D$21</f>
        <v>NOMBRE DE AGENTE</v>
      </c>
      <c r="G16" s="252"/>
      <c r="H16" s="252"/>
      <c r="I16" s="252"/>
      <c r="J16" s="44"/>
    </row>
    <row r="17" spans="1:11" ht="12" customHeight="1" x14ac:dyDescent="0.2">
      <c r="A17" s="119"/>
      <c r="B17" s="120"/>
      <c r="C17" s="45"/>
      <c r="D17" s="40"/>
      <c r="E17" s="40"/>
      <c r="F17" s="40"/>
      <c r="G17" s="40"/>
      <c r="H17" s="40"/>
      <c r="I17" s="40"/>
      <c r="J17" s="40"/>
    </row>
    <row r="18" spans="1:11" ht="23.25" customHeight="1" x14ac:dyDescent="0.2">
      <c r="A18" s="119"/>
      <c r="B18" s="120"/>
      <c r="C18" s="45"/>
      <c r="D18" s="251" t="s">
        <v>81</v>
      </c>
      <c r="E18" s="251"/>
      <c r="F18" s="181">
        <f>+'INGRESO DE DATOS'!$D$17</f>
        <v>2</v>
      </c>
      <c r="G18" s="78"/>
      <c r="H18" s="77" t="s">
        <v>82</v>
      </c>
      <c r="I18" s="181">
        <f>+'INGRESO DE DATOS'!$D$19</f>
        <v>65</v>
      </c>
      <c r="J18" s="44"/>
    </row>
    <row r="19" spans="1:11" ht="12" customHeight="1" x14ac:dyDescent="0.2">
      <c r="A19" s="119"/>
      <c r="B19" s="121"/>
      <c r="C19" s="45"/>
      <c r="D19" s="41"/>
      <c r="E19" s="40"/>
      <c r="F19" s="40"/>
      <c r="G19" s="40"/>
      <c r="H19" s="40"/>
      <c r="I19" s="40"/>
      <c r="J19" s="40"/>
    </row>
    <row r="20" spans="1:11" ht="23.25" customHeight="1" x14ac:dyDescent="0.2">
      <c r="A20" s="119"/>
      <c r="B20" s="120"/>
      <c r="C20" s="45"/>
      <c r="D20" s="251" t="s">
        <v>84</v>
      </c>
      <c r="E20" s="251"/>
      <c r="F20" s="181">
        <v>3</v>
      </c>
      <c r="G20" s="78"/>
      <c r="H20" s="77" t="s">
        <v>88</v>
      </c>
      <c r="I20" s="181">
        <f>+'INGRESO DE DATOS'!$H$19</f>
        <v>71</v>
      </c>
      <c r="J20" s="41"/>
    </row>
    <row r="21" spans="1:11" ht="12" customHeight="1" x14ac:dyDescent="0.2">
      <c r="A21" s="122"/>
      <c r="B21" s="124"/>
      <c r="C21" s="45"/>
      <c r="D21" s="40"/>
      <c r="E21" s="116"/>
      <c r="F21" s="40"/>
      <c r="G21" s="40"/>
      <c r="H21" s="40" t="s">
        <v>1</v>
      </c>
      <c r="I21" s="40" t="s">
        <v>1</v>
      </c>
      <c r="J21" s="40"/>
    </row>
    <row r="22" spans="1:11" ht="24.75" customHeight="1" x14ac:dyDescent="0.2">
      <c r="A22" s="125"/>
      <c r="B22" s="126"/>
      <c r="C22" s="46"/>
      <c r="D22" s="263" t="s">
        <v>87</v>
      </c>
      <c r="E22" s="263"/>
      <c r="F22" s="181">
        <f>+'INGRESO DE DATOS'!$B$33</f>
        <v>2</v>
      </c>
      <c r="H22" s="180" t="s">
        <v>41</v>
      </c>
      <c r="I22" s="47">
        <f ca="1">NOW()</f>
        <v>44901.627571874997</v>
      </c>
      <c r="J22" s="41"/>
    </row>
    <row r="23" spans="1:11" s="35" customFormat="1" ht="23.25" customHeight="1" x14ac:dyDescent="0.2">
      <c r="A23" s="255"/>
      <c r="B23" s="255"/>
      <c r="C23" s="46"/>
      <c r="D23" s="62"/>
      <c r="E23" s="62"/>
      <c r="F23" s="40"/>
      <c r="G23" s="40" t="s">
        <v>1</v>
      </c>
      <c r="H23" s="49" t="b">
        <v>0</v>
      </c>
      <c r="I23" s="40"/>
      <c r="J23" s="40" t="s">
        <v>1</v>
      </c>
      <c r="K23" s="35" t="s">
        <v>79</v>
      </c>
    </row>
    <row r="24" spans="1:11" s="35" customFormat="1" ht="23.25" customHeight="1" x14ac:dyDescent="0.2">
      <c r="A24" s="122"/>
      <c r="B24" s="127"/>
      <c r="C24" s="45"/>
      <c r="D24" s="50"/>
      <c r="E24" s="191" t="s">
        <v>33</v>
      </c>
      <c r="F24" s="191"/>
      <c r="G24" s="191" t="s">
        <v>3</v>
      </c>
      <c r="H24" s="191" t="s">
        <v>4</v>
      </c>
      <c r="I24" s="40"/>
      <c r="J24" s="50"/>
    </row>
    <row r="25" spans="1:11" s="35" customFormat="1" ht="23.25" customHeight="1" x14ac:dyDescent="0.2">
      <c r="A25" s="122"/>
      <c r="B25" s="127"/>
      <c r="C25" s="45"/>
      <c r="D25" s="50"/>
      <c r="E25" s="192" t="s">
        <v>34</v>
      </c>
      <c r="F25" s="193"/>
      <c r="G25" s="194">
        <v>0</v>
      </c>
      <c r="H25" s="195">
        <v>1000</v>
      </c>
      <c r="I25" s="43"/>
      <c r="J25" s="43"/>
    </row>
    <row r="26" spans="1:11" s="35" customFormat="1" ht="23.25" customHeight="1" x14ac:dyDescent="0.2">
      <c r="A26" s="122"/>
      <c r="B26" s="127"/>
      <c r="C26" s="45"/>
      <c r="D26" s="45"/>
      <c r="E26" s="196" t="s">
        <v>35</v>
      </c>
      <c r="F26" s="197"/>
      <c r="G26" s="198">
        <v>0</v>
      </c>
      <c r="H26" s="199">
        <v>1000</v>
      </c>
      <c r="I26" s="51"/>
      <c r="J26" s="51"/>
    </row>
    <row r="27" spans="1:11" s="35" customFormat="1" ht="23.25" customHeight="1" x14ac:dyDescent="0.2">
      <c r="A27" s="122"/>
      <c r="B27" s="127"/>
      <c r="C27" s="45"/>
      <c r="D27" s="45"/>
      <c r="E27" s="159"/>
      <c r="F27" s="182"/>
      <c r="G27" s="159"/>
      <c r="H27" s="159"/>
      <c r="I27" s="51"/>
      <c r="J27" s="51"/>
      <c r="K27" s="36"/>
    </row>
    <row r="28" spans="1:11" s="35" customFormat="1" ht="23.25" customHeight="1" x14ac:dyDescent="0.2">
      <c r="A28" s="122"/>
      <c r="B28" s="127"/>
      <c r="C28" s="45"/>
      <c r="D28" s="45"/>
      <c r="E28" s="254" t="s">
        <v>57</v>
      </c>
      <c r="F28" s="254"/>
      <c r="G28" s="254"/>
      <c r="H28" s="254"/>
      <c r="I28" s="40"/>
      <c r="J28" s="40"/>
      <c r="K28" s="37"/>
    </row>
    <row r="29" spans="1:11" s="36" customFormat="1" ht="23.25" customHeight="1" x14ac:dyDescent="0.2">
      <c r="A29" s="122"/>
      <c r="B29" s="127"/>
      <c r="C29" s="45"/>
      <c r="D29" s="45"/>
      <c r="E29" s="200" t="s">
        <v>36</v>
      </c>
      <c r="F29" s="201"/>
      <c r="G29" s="201">
        <f>(VLOOKUP($I$18,Tablas!$A$905:$G$971,3,TRUE))*1.1494</f>
        <v>106520.645</v>
      </c>
      <c r="H29" s="202">
        <f>(VLOOKUP($I$18,Tablas!$A$905:$G$971,4,TRUE))*1.1494</f>
        <v>68726.074200000003</v>
      </c>
      <c r="I29" s="44"/>
      <c r="J29" s="44"/>
      <c r="K29" s="37"/>
    </row>
    <row r="30" spans="1:11" s="37" customFormat="1" ht="23.25" customHeight="1" x14ac:dyDescent="0.15">
      <c r="A30" s="122"/>
      <c r="B30" s="127"/>
      <c r="C30" s="45"/>
      <c r="D30" s="45"/>
      <c r="E30" s="157" t="s">
        <v>37</v>
      </c>
      <c r="F30" s="155"/>
      <c r="G30" s="155">
        <f>(IF($F$18=1,0,(VLOOKUP($I$20,Tablas!$A$905:$G$971,3,TRUE))))*1.1494</f>
        <v>175778.89139999999</v>
      </c>
      <c r="H30" s="203">
        <f>(IF($F$18=1,0,(VLOOKUP($I$20,Tablas!$A$905:$G$971,4,TRUE))))*1.1494</f>
        <v>113408.99919999999</v>
      </c>
      <c r="I30" s="55"/>
      <c r="J30" s="55"/>
    </row>
    <row r="31" spans="1:11" s="37" customFormat="1" ht="23.25" customHeight="1" x14ac:dyDescent="0.15">
      <c r="A31" s="122"/>
      <c r="B31" s="127"/>
      <c r="C31" s="45"/>
      <c r="D31" s="54"/>
      <c r="E31" s="157" t="s">
        <v>48</v>
      </c>
      <c r="F31" s="155"/>
      <c r="G31" s="183">
        <f>(IF(('INGRESO DE DATOS'!H17 - 'INGRESO DE DATOS'!B33)&lt;=0,0,IF(('INGRESO DE DATOS'!H17 - 'INGRESO DE DATOS'!B33)=Tablas!A972,Tablas!C972,IF(('INGRESO DE DATOS'!H17 - 'INGRESO DE DATOS'!B33)=Tablas!A973,Tablas!C973,Tablas!C974))))*1.1494</f>
        <v>11158.3752</v>
      </c>
      <c r="H31" s="204">
        <f>(IF(('INGRESO DE DATOS'!H17 - 'INGRESO DE DATOS'!B33)&lt;=0,0,IF(('INGRESO DE DATOS'!H17 - 'INGRESO DE DATOS'!B33)=Tablas!A972,Tablas!D972,IF(('INGRESO DE DATOS'!H17 - 'INGRESO DE DATOS'!B33)=Tablas!A973,Tablas!D973,Tablas!D974))))*1.1494</f>
        <v>7202.1404000000002</v>
      </c>
      <c r="I31" s="55"/>
      <c r="J31" s="55"/>
    </row>
    <row r="32" spans="1:11" s="37" customFormat="1" ht="23.25" customHeight="1" x14ac:dyDescent="0.15">
      <c r="A32" s="122"/>
      <c r="B32" s="127"/>
      <c r="C32" s="54"/>
      <c r="D32" s="54"/>
      <c r="E32" s="205" t="s">
        <v>38</v>
      </c>
      <c r="F32" s="158"/>
      <c r="G32" s="158">
        <f>(SUM(G29:G31))</f>
        <v>293457.91159999999</v>
      </c>
      <c r="H32" s="206">
        <f>(SUM(H29:H31))</f>
        <v>189337.2138</v>
      </c>
      <c r="I32" s="55"/>
      <c r="J32" s="55"/>
      <c r="K32" s="38"/>
    </row>
    <row r="33" spans="1:12" s="37" customFormat="1" ht="22.5" customHeight="1" x14ac:dyDescent="0.15">
      <c r="A33" s="122"/>
      <c r="B33" s="127"/>
      <c r="C33" s="54"/>
      <c r="D33" s="45"/>
      <c r="E33" s="157" t="s">
        <v>66</v>
      </c>
      <c r="F33" s="155"/>
      <c r="G33" s="155">
        <v>86</v>
      </c>
      <c r="H33" s="203">
        <v>86</v>
      </c>
      <c r="I33" s="57"/>
      <c r="J33" s="57"/>
    </row>
    <row r="34" spans="1:12" s="38" customFormat="1" ht="32" hidden="1" customHeight="1" x14ac:dyDescent="0.15">
      <c r="A34" s="56"/>
      <c r="B34" s="56"/>
      <c r="C34" s="45"/>
      <c r="D34" s="54"/>
      <c r="E34" s="157" t="s">
        <v>50</v>
      </c>
      <c r="F34" s="155"/>
      <c r="G34" s="155">
        <f>(G33)*0%</f>
        <v>0</v>
      </c>
      <c r="H34" s="203">
        <f>(H33)*0%</f>
        <v>0</v>
      </c>
      <c r="I34" s="55"/>
      <c r="J34" s="55"/>
      <c r="K34" s="37"/>
    </row>
    <row r="35" spans="1:12" s="38" customFormat="1" ht="23.25" customHeight="1" x14ac:dyDescent="0.15">
      <c r="A35" s="122"/>
      <c r="B35" s="127"/>
      <c r="C35" s="45"/>
      <c r="D35" s="54"/>
      <c r="E35" s="157"/>
      <c r="F35" s="155"/>
      <c r="G35" s="155"/>
      <c r="H35" s="203"/>
      <c r="I35" s="55"/>
      <c r="J35" s="55"/>
      <c r="K35" s="37"/>
    </row>
    <row r="36" spans="1:12" s="37" customFormat="1" ht="23.25" customHeight="1" x14ac:dyDescent="0.15">
      <c r="A36" s="122"/>
      <c r="B36" s="127"/>
      <c r="C36" s="54"/>
      <c r="D36" s="58"/>
      <c r="E36" s="207" t="s">
        <v>40</v>
      </c>
      <c r="F36" s="184"/>
      <c r="G36" s="184">
        <f>SUM(G32:G34)</f>
        <v>293543.91159999999</v>
      </c>
      <c r="H36" s="208">
        <f>SUM(H32:H34)</f>
        <v>189423.2138</v>
      </c>
      <c r="I36" s="55"/>
      <c r="J36" s="57"/>
      <c r="K36" s="38"/>
      <c r="L36" s="38"/>
    </row>
    <row r="37" spans="1:12" s="37" customFormat="1" ht="33.75" customHeight="1" x14ac:dyDescent="0.15">
      <c r="A37" s="122"/>
      <c r="B37" s="127"/>
      <c r="C37" s="58"/>
      <c r="D37" s="58"/>
      <c r="E37" s="259" t="s">
        <v>39</v>
      </c>
      <c r="F37" s="260"/>
      <c r="G37" s="209">
        <f>(IF(('INGRESO DE DATOS'!H17 - 'INGRESO DE DATOS'!B33) &lt; 0, NA(), (IF('INGRESO DE DATOS'!H17&lt;=0,0,IF('INGRESO DE DATOS'!H17=Tablas!A972,Tablas!C972,IF('INGRESO DE DATOS'!H17=Tablas!A973,Tablas!C973,Tablas!C974))) - IF(('INGRESO DE DATOS'!H17 - 'INGRESO DE DATOS'!B33)&lt;=0,0,IF(('INGRESO DE DATOS'!H17 - 'INGRESO DE DATOS'!B33)=Tablas!A972,Tablas!C972,IF(('INGRESO DE DATOS'!H17 - 'INGRESO DE DATOS'!B33)=Tablas!A973,Tablas!C973,Tablas!C974))))))*1.1494</f>
        <v>15616.897799999999</v>
      </c>
      <c r="H37" s="210">
        <f>(IF(('INGRESO DE DATOS'!H17 - 'INGRESO DE DATOS'!B33) &lt; 0, NA(), (IF('INGRESO DE DATOS'!H17&lt;=0,0,IF('INGRESO DE DATOS'!H17=Tablas!A972,Tablas!D972,IF('INGRESO DE DATOS'!H17=Tablas!A973,Tablas!D973,Tablas!D974))) - IF(('INGRESO DE DATOS'!H17 - 'INGRESO DE DATOS'!B33)&lt;=0,0,IF(('INGRESO DE DATOS'!H17 - 'INGRESO DE DATOS'!B33)=Tablas!A972,Tablas!D972,IF(('INGRESO DE DATOS'!H17 - 'INGRESO DE DATOS'!B33)=Tablas!A973,Tablas!D973,Tablas!D974))))))*1.1494</f>
        <v>10077.939200000001</v>
      </c>
      <c r="I37" s="57"/>
    </row>
    <row r="38" spans="1:12" s="37" customFormat="1" ht="33" customHeight="1" x14ac:dyDescent="0.15">
      <c r="A38" s="253"/>
      <c r="B38" s="253"/>
      <c r="C38" s="58"/>
      <c r="D38" s="58"/>
      <c r="E38" s="160"/>
      <c r="F38" s="160"/>
      <c r="G38" s="160"/>
      <c r="H38" s="160"/>
      <c r="I38" s="57"/>
      <c r="J38" s="57"/>
      <c r="K38" s="38"/>
    </row>
    <row r="39" spans="1:12" s="37" customFormat="1" ht="23.25" customHeight="1" x14ac:dyDescent="0.15">
      <c r="A39" s="122"/>
      <c r="B39" s="127"/>
      <c r="C39" s="58"/>
      <c r="D39" s="58"/>
      <c r="E39" s="254" t="s">
        <v>58</v>
      </c>
      <c r="F39" s="254"/>
      <c r="G39" s="254"/>
      <c r="H39" s="254"/>
      <c r="I39" s="53"/>
      <c r="J39" s="53"/>
    </row>
    <row r="40" spans="1:12" s="38" customFormat="1" ht="34.25" customHeight="1" x14ac:dyDescent="0.15">
      <c r="A40" s="122"/>
      <c r="B40" s="128"/>
      <c r="C40" s="58"/>
      <c r="D40" s="46"/>
      <c r="E40" s="200" t="s">
        <v>36</v>
      </c>
      <c r="F40" s="201"/>
      <c r="G40" s="201">
        <f>(VLOOKUP($I$18,Tablas!$A$1428:$G$1494,3,TRUE))*1.1494</f>
        <v>56455.941849999996</v>
      </c>
      <c r="H40" s="202">
        <f>(VLOOKUP($I$18,Tablas!$A$1428:$G$1494,4,TRUE))*1.1494</f>
        <v>36424.819325999997</v>
      </c>
      <c r="I40" s="44"/>
      <c r="J40" s="57"/>
      <c r="K40" s="37"/>
    </row>
    <row r="41" spans="1:12" s="37" customFormat="1" ht="32" customHeight="1" x14ac:dyDescent="0.15">
      <c r="A41" s="122"/>
      <c r="B41" s="129"/>
      <c r="C41" s="46"/>
      <c r="D41" s="46"/>
      <c r="E41" s="157" t="s">
        <v>37</v>
      </c>
      <c r="F41" s="155"/>
      <c r="G41" s="155">
        <f>(IF($F$18=1,0,(VLOOKUP($I$20,Tablas!$A$1428:$G$1494,3,TRUE))))*1.1494</f>
        <v>93162.812442000009</v>
      </c>
      <c r="H41" s="203">
        <f>(IF($F$18=1,0,(VLOOKUP($I$20,Tablas!$A$1428:$G$1494,4,TRUE))))*1.1494</f>
        <v>60106.769575999999</v>
      </c>
      <c r="I41" s="55"/>
      <c r="J41" s="57"/>
    </row>
    <row r="42" spans="1:12" s="37" customFormat="1" ht="23" customHeight="1" x14ac:dyDescent="0.15">
      <c r="A42" s="122"/>
      <c r="B42" s="128"/>
      <c r="C42" s="46"/>
      <c r="D42" s="45"/>
      <c r="E42" s="157" t="s">
        <v>48</v>
      </c>
      <c r="F42" s="155"/>
      <c r="G42" s="183">
        <f>G31*Tablas!K4</f>
        <v>5913.9388560000007</v>
      </c>
      <c r="H42" s="211">
        <f>H31*Tablas!K4</f>
        <v>3817.1344120000003</v>
      </c>
      <c r="I42" s="55"/>
      <c r="J42" s="57"/>
    </row>
    <row r="43" spans="1:12" s="37" customFormat="1" ht="31.25" customHeight="1" x14ac:dyDescent="0.15">
      <c r="A43" s="253"/>
      <c r="B43" s="253"/>
      <c r="C43" s="45"/>
      <c r="D43" s="45"/>
      <c r="E43" s="205" t="s">
        <v>38</v>
      </c>
      <c r="F43" s="158"/>
      <c r="G43" s="158">
        <f>(SUM(G40:G42))</f>
        <v>155532.69314799999</v>
      </c>
      <c r="H43" s="206">
        <f>(SUM(H40:H42))</f>
        <v>100348.72331399999</v>
      </c>
      <c r="I43" s="55"/>
      <c r="J43" s="57"/>
      <c r="K43" s="38"/>
    </row>
    <row r="44" spans="1:12" s="37" customFormat="1" ht="23.25" customHeight="1" x14ac:dyDescent="0.15">
      <c r="A44" s="257"/>
      <c r="B44" s="258"/>
      <c r="C44" s="45"/>
      <c r="D44" s="45"/>
      <c r="E44" s="157" t="s">
        <v>67</v>
      </c>
      <c r="F44" s="155"/>
      <c r="G44" s="155">
        <v>86</v>
      </c>
      <c r="H44" s="203">
        <v>86</v>
      </c>
      <c r="I44" s="57"/>
      <c r="J44" s="57"/>
    </row>
    <row r="45" spans="1:12" s="38" customFormat="1" ht="23.25" customHeight="1" x14ac:dyDescent="0.15">
      <c r="A45" s="257"/>
      <c r="B45" s="258"/>
      <c r="C45" s="45"/>
      <c r="D45" s="45"/>
      <c r="E45" s="157" t="s">
        <v>50</v>
      </c>
      <c r="F45" s="155"/>
      <c r="G45" s="155">
        <f>(G44)*0%</f>
        <v>0</v>
      </c>
      <c r="H45" s="203">
        <f>(H44)*0%</f>
        <v>0</v>
      </c>
      <c r="I45" s="55"/>
      <c r="J45" s="57"/>
    </row>
    <row r="46" spans="1:12" s="37" customFormat="1" ht="39" customHeight="1" x14ac:dyDescent="0.15">
      <c r="A46" s="122"/>
      <c r="B46" s="127"/>
      <c r="C46" s="45"/>
      <c r="D46" s="46"/>
      <c r="E46" s="212" t="s">
        <v>46</v>
      </c>
      <c r="F46" s="185"/>
      <c r="G46" s="185">
        <f>SUM(G43:G45)</f>
        <v>155618.69314799999</v>
      </c>
      <c r="H46" s="213">
        <f>SUM(H43:H45)</f>
        <v>100434.72331399999</v>
      </c>
      <c r="I46" s="55"/>
      <c r="J46" s="57"/>
    </row>
    <row r="47" spans="1:12" s="37" customFormat="1" ht="20.25" customHeight="1" x14ac:dyDescent="0.15">
      <c r="A47" s="122"/>
      <c r="B47" s="127"/>
      <c r="C47" s="46"/>
      <c r="D47" s="46"/>
      <c r="E47" s="214" t="s">
        <v>47</v>
      </c>
      <c r="F47" s="186"/>
      <c r="G47" s="186">
        <f>G43+G45</f>
        <v>155532.69314799999</v>
      </c>
      <c r="H47" s="215">
        <f>H43+H45</f>
        <v>100348.72331399999</v>
      </c>
      <c r="I47" s="57"/>
      <c r="J47" s="57"/>
    </row>
    <row r="48" spans="1:12" s="37" customFormat="1" ht="27.75" customHeight="1" x14ac:dyDescent="0.2">
      <c r="A48" s="122"/>
      <c r="B48" s="127"/>
      <c r="C48" s="46"/>
      <c r="D48" s="63"/>
      <c r="E48" s="207" t="s">
        <v>40</v>
      </c>
      <c r="F48" s="184"/>
      <c r="G48" s="184">
        <f>G46+G47</f>
        <v>311151.38629599998</v>
      </c>
      <c r="H48" s="208">
        <f t="shared" ref="H48" si="0">H46+H47</f>
        <v>200783.44662799998</v>
      </c>
      <c r="I48" s="59"/>
      <c r="J48" s="57"/>
      <c r="K48" s="38"/>
    </row>
    <row r="49" spans="1:11" s="37" customFormat="1" ht="36.75" customHeight="1" x14ac:dyDescent="0.2">
      <c r="A49" s="122"/>
      <c r="B49" s="127"/>
      <c r="C49" s="63"/>
      <c r="D49" s="63"/>
      <c r="E49" s="259" t="s">
        <v>39</v>
      </c>
      <c r="F49" s="260"/>
      <c r="G49" s="209">
        <f>G37*Tablas!K4*2</f>
        <v>16553.911668000001</v>
      </c>
      <c r="H49" s="210">
        <f>H37*Tablas!K4*2</f>
        <v>10682.615552000001</v>
      </c>
      <c r="I49" s="167"/>
      <c r="J49" s="57"/>
    </row>
    <row r="50" spans="1:11" s="37" customFormat="1" ht="20.25" customHeight="1" x14ac:dyDescent="0.2">
      <c r="A50" s="122"/>
      <c r="B50" s="127"/>
      <c r="C50" s="63"/>
      <c r="D50" s="63"/>
      <c r="E50" s="41"/>
      <c r="F50" s="41"/>
      <c r="G50" s="41"/>
      <c r="H50" s="41"/>
      <c r="I50" s="44"/>
      <c r="J50" s="57"/>
    </row>
    <row r="51" spans="1:11" s="37" customFormat="1" ht="23.25" customHeight="1" x14ac:dyDescent="0.2">
      <c r="A51" s="122"/>
      <c r="B51" s="127"/>
      <c r="C51" s="63"/>
      <c r="D51" s="41"/>
      <c r="E51" s="254" t="s">
        <v>59</v>
      </c>
      <c r="F51" s="254"/>
      <c r="G51" s="254"/>
      <c r="H51" s="254"/>
      <c r="I51" s="55"/>
      <c r="J51" s="57"/>
    </row>
    <row r="52" spans="1:11" s="38" customFormat="1" ht="35" customHeight="1" x14ac:dyDescent="0.2">
      <c r="A52" s="122"/>
      <c r="B52" s="127"/>
      <c r="C52" s="41"/>
      <c r="D52" s="41"/>
      <c r="E52" s="200" t="s">
        <v>36</v>
      </c>
      <c r="F52" s="201"/>
      <c r="G52" s="201">
        <f>(VLOOKUP($I$18,Tablas!$A$1054:$G$1120,3,TRUE))*1.1494</f>
        <v>29293.177375000003</v>
      </c>
      <c r="H52" s="202">
        <f>(VLOOKUP($I$18,Tablas!$A$1054:$G$1120,4,TRUE))*1.1494</f>
        <v>18899.670405000001</v>
      </c>
      <c r="I52" s="55"/>
      <c r="J52" s="55"/>
      <c r="K52" s="37"/>
    </row>
    <row r="53" spans="1:11" s="37" customFormat="1" ht="23.25" customHeight="1" x14ac:dyDescent="0.2">
      <c r="A53" s="122"/>
      <c r="B53" s="127"/>
      <c r="C53" s="41"/>
      <c r="D53" s="41"/>
      <c r="E53" s="157" t="s">
        <v>37</v>
      </c>
      <c r="F53" s="155"/>
      <c r="G53" s="155">
        <f>(IF($F$18=1,0,(VLOOKUP($I$20,Tablas!$A$1054:$G$1120,3,TRUE))))*1.1494</f>
        <v>48339.195135000002</v>
      </c>
      <c r="H53" s="203">
        <f>(IF($F$18=1,0,(VLOOKUP($I$20,Tablas!$A$1054:$G$1120,4,TRUE))))*1.1494</f>
        <v>31187.47478</v>
      </c>
      <c r="I53" s="55"/>
      <c r="J53" s="55"/>
      <c r="K53" s="38"/>
    </row>
    <row r="54" spans="1:11" s="37" customFormat="1" ht="23.25" customHeight="1" x14ac:dyDescent="0.2">
      <c r="A54" s="122"/>
      <c r="B54" s="127"/>
      <c r="C54" s="41"/>
      <c r="D54" s="41"/>
      <c r="E54" s="157" t="s">
        <v>48</v>
      </c>
      <c r="F54" s="155"/>
      <c r="G54" s="155">
        <f>G31*Tablas!K3</f>
        <v>3068.5531800000003</v>
      </c>
      <c r="H54" s="203">
        <f>H31*Tablas!K3</f>
        <v>1980.5886100000002</v>
      </c>
      <c r="I54" s="57"/>
      <c r="J54" s="57"/>
    </row>
    <row r="55" spans="1:11" s="37" customFormat="1" ht="23.25" customHeight="1" x14ac:dyDescent="0.2">
      <c r="A55" s="122"/>
      <c r="B55" s="127"/>
      <c r="C55" s="41"/>
      <c r="D55" s="41"/>
      <c r="E55" s="261" t="s">
        <v>38</v>
      </c>
      <c r="F55" s="262"/>
      <c r="G55" s="158">
        <f>(SUM(G52:G54))</f>
        <v>80700.925690000004</v>
      </c>
      <c r="H55" s="206">
        <f>(SUM(H52:H54))</f>
        <v>52067.733795</v>
      </c>
      <c r="I55" s="55"/>
      <c r="J55" s="55"/>
    </row>
    <row r="56" spans="1:11" s="37" customFormat="1" ht="23.25" customHeight="1" x14ac:dyDescent="0.2">
      <c r="A56" s="122"/>
      <c r="B56" s="127"/>
      <c r="C56" s="41"/>
      <c r="D56" s="41"/>
      <c r="E56" s="266" t="s">
        <v>67</v>
      </c>
      <c r="F56" s="267"/>
      <c r="G56" s="155">
        <v>86</v>
      </c>
      <c r="H56" s="203">
        <v>86</v>
      </c>
      <c r="I56" s="55"/>
      <c r="J56" s="55"/>
    </row>
    <row r="57" spans="1:11" s="38" customFormat="1" ht="32" hidden="1" customHeight="1" x14ac:dyDescent="0.2">
      <c r="A57" s="56"/>
      <c r="B57" s="56"/>
      <c r="C57" s="41"/>
      <c r="D57" s="41"/>
      <c r="E57" s="157" t="s">
        <v>50</v>
      </c>
      <c r="F57" s="155"/>
      <c r="G57" s="155">
        <f>(G56)*0%</f>
        <v>0</v>
      </c>
      <c r="H57" s="203">
        <f>(H56)*0%</f>
        <v>0</v>
      </c>
      <c r="I57" s="57"/>
      <c r="J57" s="57"/>
      <c r="K57" s="37"/>
    </row>
    <row r="58" spans="1:11" s="38" customFormat="1" ht="27" customHeight="1" x14ac:dyDescent="0.2">
      <c r="A58" s="123"/>
      <c r="B58" s="127"/>
      <c r="C58" s="41"/>
      <c r="D58" s="41"/>
      <c r="E58" s="157"/>
      <c r="F58" s="155"/>
      <c r="G58" s="155"/>
      <c r="H58" s="203"/>
      <c r="I58" s="57"/>
      <c r="J58" s="57"/>
      <c r="K58" s="37"/>
    </row>
    <row r="59" spans="1:11" ht="32.25" customHeight="1" x14ac:dyDescent="0.2">
      <c r="A59" s="253"/>
      <c r="B59" s="253"/>
      <c r="C59" s="41"/>
      <c r="D59" s="41"/>
      <c r="E59" s="212" t="s">
        <v>46</v>
      </c>
      <c r="F59" s="185"/>
      <c r="G59" s="185">
        <f>SUM(G55:G57)</f>
        <v>80786.925690000004</v>
      </c>
      <c r="H59" s="213">
        <f>SUM(H55:H57)</f>
        <v>52153.733795</v>
      </c>
      <c r="I59" s="57"/>
      <c r="J59" s="57"/>
      <c r="K59" s="37"/>
    </row>
    <row r="60" spans="1:11" ht="33.75" customHeight="1" x14ac:dyDescent="0.2">
      <c r="A60" s="122"/>
      <c r="B60" s="130"/>
      <c r="C60" s="41"/>
      <c r="D60" s="41"/>
      <c r="E60" s="214" t="s">
        <v>56</v>
      </c>
      <c r="F60" s="186"/>
      <c r="G60" s="186">
        <f>G55+G57</f>
        <v>80700.925690000004</v>
      </c>
      <c r="H60" s="215">
        <f>H55+H57</f>
        <v>52067.733795</v>
      </c>
      <c r="I60" s="41"/>
      <c r="J60" s="41"/>
      <c r="K60" s="38"/>
    </row>
    <row r="61" spans="1:11" ht="23.25" customHeight="1" x14ac:dyDescent="0.2">
      <c r="A61" s="122"/>
      <c r="B61" s="130"/>
      <c r="C61" s="41"/>
      <c r="D61" s="41"/>
      <c r="E61" s="207" t="s">
        <v>40</v>
      </c>
      <c r="F61" s="184"/>
      <c r="G61" s="184">
        <f>G59+(G60*3)</f>
        <v>322889.70276000001</v>
      </c>
      <c r="H61" s="208">
        <f t="shared" ref="H61" si="1">H59+(H60*3)</f>
        <v>208356.93518</v>
      </c>
      <c r="I61" s="44"/>
      <c r="J61" s="44"/>
      <c r="K61" s="37"/>
    </row>
    <row r="62" spans="1:11" ht="23.25" customHeight="1" x14ac:dyDescent="0.2">
      <c r="A62" s="122"/>
      <c r="B62" s="130"/>
      <c r="C62" s="41"/>
      <c r="D62" s="41"/>
      <c r="E62" s="259" t="s">
        <v>39</v>
      </c>
      <c r="F62" s="260"/>
      <c r="G62" s="209">
        <f>G37*Tablas!K3*4</f>
        <v>17178.587579999999</v>
      </c>
      <c r="H62" s="210">
        <f>H37*Tablas!K3*4</f>
        <v>11085.733120000001</v>
      </c>
      <c r="I62" s="55"/>
      <c r="J62" s="55"/>
      <c r="K62" s="37"/>
    </row>
    <row r="63" spans="1:11" ht="21" hidden="1" customHeight="1" x14ac:dyDescent="0.2">
      <c r="A63" s="253"/>
      <c r="B63" s="253"/>
      <c r="C63" s="41"/>
      <c r="D63" s="41"/>
      <c r="E63" s="161"/>
      <c r="F63" s="161"/>
      <c r="G63" s="161"/>
      <c r="H63" s="161"/>
      <c r="I63" s="55"/>
      <c r="J63" s="55"/>
      <c r="K63" s="37"/>
    </row>
    <row r="64" spans="1:11" ht="16.5" customHeight="1" x14ac:dyDescent="0.2">
      <c r="A64" s="122"/>
      <c r="B64" s="127"/>
      <c r="C64" s="41"/>
      <c r="D64" s="41"/>
      <c r="E64" s="161"/>
      <c r="F64" s="161"/>
      <c r="G64" s="161"/>
      <c r="H64" s="161"/>
      <c r="I64" s="55"/>
      <c r="J64" s="55"/>
      <c r="K64" s="37"/>
    </row>
    <row r="65" spans="1:11" ht="19.5" hidden="1" customHeight="1" x14ac:dyDescent="0.2">
      <c r="A65" s="122"/>
      <c r="B65" s="127"/>
      <c r="C65" s="41"/>
      <c r="D65" s="41"/>
      <c r="E65" s="161"/>
      <c r="F65" s="161"/>
      <c r="G65" s="161"/>
      <c r="H65" s="161"/>
      <c r="I65" s="55"/>
      <c r="J65" s="55"/>
      <c r="K65" s="37"/>
    </row>
    <row r="66" spans="1:11" ht="21.75" customHeight="1" x14ac:dyDescent="0.2">
      <c r="A66" s="122"/>
      <c r="B66" s="127"/>
      <c r="C66" s="41"/>
      <c r="D66" s="41"/>
      <c r="E66" s="254" t="s">
        <v>54</v>
      </c>
      <c r="F66" s="254"/>
      <c r="G66" s="254"/>
      <c r="H66" s="254"/>
      <c r="I66" s="55"/>
      <c r="J66" s="55"/>
      <c r="K66" s="37"/>
    </row>
    <row r="67" spans="1:11" ht="21.75" customHeight="1" x14ac:dyDescent="0.2">
      <c r="A67" s="122"/>
      <c r="B67" s="127"/>
      <c r="C67" s="41"/>
      <c r="D67" s="41"/>
      <c r="E67" s="200" t="s">
        <v>36</v>
      </c>
      <c r="F67" s="201"/>
      <c r="G67" s="201">
        <f>(VLOOKUP($I$18,Tablas!$A$979:$G$1045,3,TRUE))*1.1494</f>
        <v>9941.9268666666685</v>
      </c>
      <c r="H67" s="202">
        <f>(VLOOKUP($I$18,Tablas!$A$979:$G$1045,4,TRUE))*1.1494</f>
        <v>6414.4335920000003</v>
      </c>
      <c r="I67" s="57"/>
      <c r="J67" s="57"/>
      <c r="K67" s="38"/>
    </row>
    <row r="68" spans="1:11" ht="21.75" customHeight="1" x14ac:dyDescent="0.2">
      <c r="A68" s="122"/>
      <c r="B68" s="127"/>
      <c r="C68" s="41"/>
      <c r="D68" s="41"/>
      <c r="E68" s="157" t="s">
        <v>37</v>
      </c>
      <c r="F68" s="155"/>
      <c r="G68" s="155">
        <f>(IF($F$18=1,0,(VLOOKUP($I$20,Tablas!$A$979:$G$1045,3,TRUE))))*1.1494</f>
        <v>16406.029864</v>
      </c>
      <c r="H68" s="203">
        <f>(IF($F$18=1,0,(VLOOKUP($I$20,Tablas!$A$979:$G$1045,4,TRUE))))*1.1494</f>
        <v>10584.839925333334</v>
      </c>
      <c r="I68" s="55"/>
      <c r="J68" s="55"/>
      <c r="K68" s="38"/>
    </row>
    <row r="69" spans="1:11" ht="21.75" customHeight="1" x14ac:dyDescent="0.2">
      <c r="A69" s="122"/>
      <c r="B69" s="124"/>
      <c r="C69" s="41"/>
      <c r="D69" s="41"/>
      <c r="E69" s="157" t="s">
        <v>48</v>
      </c>
      <c r="F69" s="155"/>
      <c r="G69" s="155">
        <f>G31*Tablas!K2</f>
        <v>1041.4483520000001</v>
      </c>
      <c r="H69" s="203">
        <f>H31*Tablas!K2</f>
        <v>672.19977066666672</v>
      </c>
      <c r="I69" s="55"/>
      <c r="J69" s="55"/>
    </row>
    <row r="70" spans="1:11" ht="19.5" customHeight="1" x14ac:dyDescent="0.2">
      <c r="A70" s="122"/>
      <c r="B70" s="124"/>
      <c r="C70" s="41"/>
      <c r="D70" s="41"/>
      <c r="E70" s="261" t="s">
        <v>38</v>
      </c>
      <c r="F70" s="262"/>
      <c r="G70" s="158">
        <f>(SUM(G67:G69))</f>
        <v>27389.405082666668</v>
      </c>
      <c r="H70" s="206">
        <f>(SUM(H67:H69))</f>
        <v>17671.473288000001</v>
      </c>
      <c r="I70" s="57"/>
      <c r="J70" s="57"/>
    </row>
    <row r="71" spans="1:11" ht="16.5" customHeight="1" x14ac:dyDescent="0.2">
      <c r="A71" s="53"/>
      <c r="B71" s="77"/>
      <c r="C71" s="41"/>
      <c r="D71" s="41"/>
      <c r="E71" s="266" t="s">
        <v>66</v>
      </c>
      <c r="F71" s="267"/>
      <c r="G71" s="155">
        <v>86</v>
      </c>
      <c r="H71" s="203">
        <v>86</v>
      </c>
      <c r="I71" s="57"/>
      <c r="J71" s="57"/>
    </row>
    <row r="72" spans="1:11" ht="21.75" customHeight="1" x14ac:dyDescent="0.2">
      <c r="A72" s="131"/>
      <c r="B72" s="132"/>
      <c r="C72" s="41"/>
      <c r="D72" s="41"/>
      <c r="E72" s="157" t="s">
        <v>50</v>
      </c>
      <c r="F72" s="155"/>
      <c r="G72" s="155">
        <f>(G71)*0%</f>
        <v>0</v>
      </c>
      <c r="H72" s="203">
        <f>(H71)*0%</f>
        <v>0</v>
      </c>
      <c r="I72" s="59"/>
      <c r="J72" s="59"/>
    </row>
    <row r="73" spans="1:11" ht="21.75" customHeight="1" x14ac:dyDescent="0.2">
      <c r="A73" s="53"/>
      <c r="B73" s="77"/>
      <c r="C73" s="41"/>
      <c r="D73" s="41"/>
      <c r="E73" s="157"/>
      <c r="F73" s="155"/>
      <c r="G73" s="155"/>
      <c r="H73" s="203"/>
      <c r="I73" s="59"/>
      <c r="J73" s="59"/>
    </row>
    <row r="74" spans="1:11" ht="21.75" customHeight="1" x14ac:dyDescent="0.2">
      <c r="A74" s="253"/>
      <c r="B74" s="253"/>
      <c r="C74" s="41"/>
      <c r="D74" s="41"/>
      <c r="E74" s="212" t="s">
        <v>46</v>
      </c>
      <c r="F74" s="185"/>
      <c r="G74" s="185">
        <f>SUM(G70:G72)</f>
        <v>27475.405082666668</v>
      </c>
      <c r="H74" s="213">
        <f>SUM(H70:H72)</f>
        <v>17757.473288000001</v>
      </c>
      <c r="I74" s="41"/>
      <c r="J74" s="41"/>
    </row>
    <row r="75" spans="1:11" ht="21.75" customHeight="1" x14ac:dyDescent="0.2">
      <c r="A75" s="253"/>
      <c r="B75" s="253"/>
      <c r="C75" s="41"/>
      <c r="D75" s="41"/>
      <c r="E75" s="214" t="s">
        <v>55</v>
      </c>
      <c r="F75" s="186"/>
      <c r="G75" s="186">
        <f>G70+G72</f>
        <v>27389.405082666668</v>
      </c>
      <c r="H75" s="215">
        <f>H70+H72</f>
        <v>17671.473288000001</v>
      </c>
      <c r="I75" s="41"/>
      <c r="J75" s="41"/>
    </row>
    <row r="76" spans="1:11" ht="24.75" customHeight="1" x14ac:dyDescent="0.2">
      <c r="A76" s="122"/>
      <c r="B76" s="127"/>
      <c r="C76" s="41"/>
      <c r="D76" s="41"/>
      <c r="E76" s="207" t="s">
        <v>40</v>
      </c>
      <c r="F76" s="184"/>
      <c r="G76" s="184">
        <f>G74+(G75*11)</f>
        <v>328758.86099200003</v>
      </c>
      <c r="H76" s="208">
        <f>H74+(H75*11)</f>
        <v>212143.67945600001</v>
      </c>
      <c r="I76" s="41"/>
      <c r="J76" s="41"/>
    </row>
    <row r="77" spans="1:11" ht="24.75" customHeight="1" x14ac:dyDescent="0.2">
      <c r="A77" s="122"/>
      <c r="B77" s="128"/>
      <c r="C77" s="41"/>
      <c r="D77" s="41"/>
      <c r="E77" s="259" t="s">
        <v>39</v>
      </c>
      <c r="F77" s="260"/>
      <c r="G77" s="209">
        <f>G37*Tablas!K2*12</f>
        <v>17490.925535999999</v>
      </c>
      <c r="H77" s="210">
        <f>H37*Tablas!K2*12</f>
        <v>11287.291904000002</v>
      </c>
      <c r="I77" s="41"/>
      <c r="J77" s="41"/>
    </row>
    <row r="78" spans="1:11" ht="24" hidden="1" customHeight="1" x14ac:dyDescent="0.2">
      <c r="A78" s="122"/>
      <c r="B78" s="128"/>
      <c r="C78" s="41"/>
      <c r="D78" s="41"/>
      <c r="E78" s="161"/>
      <c r="F78" s="161"/>
      <c r="G78" s="161"/>
      <c r="H78" s="161"/>
      <c r="I78" s="41"/>
      <c r="J78" s="41"/>
    </row>
    <row r="79" spans="1:11" ht="20" customHeight="1" x14ac:dyDescent="0.2">
      <c r="A79" s="253"/>
      <c r="B79" s="253"/>
      <c r="C79" s="41"/>
      <c r="D79" s="41"/>
      <c r="E79" s="161"/>
      <c r="F79" s="161"/>
      <c r="G79" s="161"/>
      <c r="H79" s="161"/>
      <c r="I79" s="41"/>
      <c r="J79" s="41"/>
    </row>
    <row r="80" spans="1:11" ht="24.75" customHeight="1" x14ac:dyDescent="0.2">
      <c r="A80" s="122"/>
      <c r="B80" s="133"/>
      <c r="C80" s="41"/>
      <c r="D80" s="41"/>
      <c r="E80" s="265" t="s">
        <v>91</v>
      </c>
      <c r="F80" s="265"/>
      <c r="G80" s="265"/>
      <c r="H80" s="265"/>
      <c r="I80" s="41"/>
      <c r="J80" s="41"/>
    </row>
    <row r="81" spans="1:10" ht="24.75" customHeight="1" x14ac:dyDescent="0.2">
      <c r="A81" s="122"/>
      <c r="B81" s="133"/>
      <c r="C81" s="41"/>
      <c r="D81" s="41"/>
      <c r="E81" s="264" t="s">
        <v>49</v>
      </c>
      <c r="F81" s="264"/>
      <c r="G81" s="264"/>
      <c r="H81" s="264"/>
      <c r="I81" s="59"/>
      <c r="J81" s="41"/>
    </row>
    <row r="82" spans="1:10" ht="32.25" customHeight="1" x14ac:dyDescent="0.2">
      <c r="A82" s="122"/>
      <c r="B82" s="133"/>
      <c r="C82" s="41"/>
      <c r="D82" s="41"/>
      <c r="E82" s="264"/>
      <c r="F82" s="264"/>
      <c r="G82" s="264"/>
      <c r="H82" s="264"/>
      <c r="I82" s="41"/>
      <c r="J82" s="41"/>
    </row>
    <row r="83" spans="1:10" ht="24.75" customHeight="1" x14ac:dyDescent="0.2">
      <c r="A83" s="122"/>
      <c r="B83" s="133"/>
      <c r="C83" s="41"/>
      <c r="D83" s="41"/>
      <c r="E83" s="264"/>
      <c r="F83" s="264"/>
      <c r="G83" s="264"/>
      <c r="H83" s="264"/>
      <c r="I83" s="41"/>
      <c r="J83" s="41"/>
    </row>
    <row r="84" spans="1:10" ht="24.75" customHeight="1" x14ac:dyDescent="0.2">
      <c r="A84" s="122"/>
      <c r="B84" s="133"/>
      <c r="C84" s="41"/>
      <c r="D84" s="41"/>
      <c r="E84" s="41"/>
      <c r="F84" s="41"/>
      <c r="G84" s="41"/>
      <c r="H84" s="41"/>
      <c r="I84" s="41"/>
      <c r="J84" s="41"/>
    </row>
    <row r="85" spans="1:10" ht="24.75" customHeight="1" x14ac:dyDescent="0.2">
      <c r="A85" s="122"/>
      <c r="B85" s="133"/>
      <c r="C85" s="41"/>
      <c r="D85" s="41"/>
      <c r="E85" s="41"/>
      <c r="F85" s="41"/>
      <c r="G85" s="41"/>
      <c r="H85" s="41"/>
      <c r="I85" s="41"/>
      <c r="J85" s="41"/>
    </row>
    <row r="86" spans="1:10" ht="24" customHeight="1" x14ac:dyDescent="0.2">
      <c r="A86" s="122"/>
      <c r="B86" s="133"/>
      <c r="C86" s="41"/>
      <c r="D86" s="41"/>
      <c r="E86" s="41"/>
      <c r="F86" s="41"/>
      <c r="G86" s="41"/>
      <c r="H86" s="41"/>
      <c r="I86" s="41"/>
      <c r="J86" s="41"/>
    </row>
    <row r="87" spans="1:10" ht="33.75" customHeight="1" x14ac:dyDescent="0.2">
      <c r="A87" s="122"/>
      <c r="B87" s="133"/>
      <c r="C87" s="41"/>
      <c r="D87" s="41"/>
      <c r="E87" s="41"/>
      <c r="F87" s="41"/>
      <c r="G87" s="41"/>
      <c r="H87" s="41"/>
      <c r="I87" s="41"/>
      <c r="J87" s="41"/>
    </row>
    <row r="88" spans="1:10" ht="33.75" customHeight="1" x14ac:dyDescent="0.2">
      <c r="A88" s="122"/>
      <c r="B88" s="134"/>
      <c r="C88" s="41"/>
      <c r="D88" s="41"/>
      <c r="E88" s="41"/>
      <c r="F88" s="41"/>
      <c r="G88" s="41"/>
      <c r="H88" s="41"/>
      <c r="I88" s="41"/>
      <c r="J88" s="41"/>
    </row>
    <row r="89" spans="1:10" ht="24" customHeight="1" x14ac:dyDescent="0.2">
      <c r="A89" s="122"/>
      <c r="B89" s="133"/>
      <c r="C89" s="41"/>
      <c r="D89" s="41"/>
      <c r="E89" s="41"/>
      <c r="F89" s="41"/>
      <c r="G89" s="41"/>
      <c r="H89" s="41"/>
      <c r="I89" s="41"/>
      <c r="J89" s="41"/>
    </row>
    <row r="90" spans="1:10" ht="33" customHeight="1" x14ac:dyDescent="0.2">
      <c r="A90" s="122"/>
      <c r="B90" s="133"/>
      <c r="C90" s="41"/>
      <c r="D90" s="41"/>
      <c r="E90" s="41"/>
      <c r="F90" s="41"/>
      <c r="G90" s="41"/>
      <c r="H90" s="41"/>
      <c r="I90" s="41"/>
      <c r="J90" s="41"/>
    </row>
    <row r="91" spans="1:10" ht="24" customHeight="1" x14ac:dyDescent="0.2">
      <c r="A91" s="253"/>
      <c r="B91" s="253"/>
      <c r="C91" s="41"/>
      <c r="D91" s="41"/>
      <c r="E91" s="41"/>
      <c r="F91" s="41"/>
      <c r="G91" s="41"/>
      <c r="H91" s="41"/>
      <c r="I91" s="41"/>
      <c r="J91" s="41"/>
    </row>
    <row r="92" spans="1:10" ht="24" customHeight="1" x14ac:dyDescent="0.2">
      <c r="A92" s="123"/>
      <c r="B92" s="135"/>
      <c r="C92" s="41"/>
      <c r="D92" s="41"/>
      <c r="E92" s="41"/>
      <c r="F92" s="41"/>
      <c r="G92" s="41"/>
      <c r="H92" s="41"/>
      <c r="I92" s="41"/>
      <c r="J92" s="41"/>
    </row>
    <row r="93" spans="1:10" ht="24" customHeight="1" x14ac:dyDescent="0.2">
      <c r="A93" s="123"/>
      <c r="B93" s="136"/>
      <c r="C93" s="41"/>
      <c r="D93" s="41"/>
      <c r="E93" s="41"/>
      <c r="F93" s="41"/>
      <c r="G93" s="41"/>
      <c r="H93" s="41"/>
      <c r="I93" s="41"/>
      <c r="J93" s="41"/>
    </row>
    <row r="94" spans="1:10" ht="21" customHeight="1" x14ac:dyDescent="0.2">
      <c r="A94" s="123"/>
      <c r="B94" s="136"/>
      <c r="C94" s="41"/>
      <c r="D94" s="41"/>
      <c r="E94" s="41"/>
      <c r="F94" s="41"/>
      <c r="G94" s="41"/>
      <c r="H94" s="41"/>
      <c r="I94" s="41"/>
      <c r="J94" s="41"/>
    </row>
    <row r="95" spans="1:10" ht="20" customHeight="1" x14ac:dyDescent="0.2">
      <c r="A95" s="123"/>
      <c r="B95" s="136"/>
      <c r="C95" s="41"/>
      <c r="D95" s="41"/>
      <c r="E95" s="41"/>
      <c r="F95" s="41"/>
      <c r="G95" s="41"/>
      <c r="H95" s="41"/>
      <c r="I95" s="41"/>
      <c r="J95" s="41"/>
    </row>
    <row r="96" spans="1:10" ht="23" customHeight="1" x14ac:dyDescent="0.2">
      <c r="A96" s="123"/>
      <c r="B96" s="136"/>
      <c r="C96" s="41"/>
      <c r="D96" s="41"/>
      <c r="E96" s="41"/>
      <c r="F96" s="41"/>
      <c r="G96" s="41"/>
      <c r="H96" s="41"/>
      <c r="I96" s="41"/>
      <c r="J96" s="41"/>
    </row>
    <row r="97" spans="1:2" x14ac:dyDescent="0.2">
      <c r="A97" s="123"/>
      <c r="B97" s="136"/>
    </row>
    <row r="98" spans="1:2" x14ac:dyDescent="0.2">
      <c r="A98" s="123"/>
      <c r="B98" s="136"/>
    </row>
    <row r="99" spans="1:2" x14ac:dyDescent="0.2">
      <c r="A99" s="123"/>
      <c r="B99" s="136"/>
    </row>
    <row r="105" spans="1:2" x14ac:dyDescent="0.2">
      <c r="A105" s="253"/>
      <c r="B105" s="253"/>
    </row>
  </sheetData>
  <sheetProtection algorithmName="SHA-512" hashValue="Zp/8BF0HJTipW34LQDQPsZtmZl3TFJrsTmycAYLBL7yGhtKLDUq+KLJORi4CuSxJn6j8ddTKx8ZDCH0BwTjXOA==" saltValue="agcLcdiXUH1hiMHEa9uNuA==" spinCount="100000" sheet="1" objects="1" scenarios="1"/>
  <mergeCells count="33">
    <mergeCell ref="A105:B105"/>
    <mergeCell ref="A74:B75"/>
    <mergeCell ref="A91:B91"/>
    <mergeCell ref="D22:E22"/>
    <mergeCell ref="A43:B43"/>
    <mergeCell ref="A59:B59"/>
    <mergeCell ref="A63:B63"/>
    <mergeCell ref="A79:B79"/>
    <mergeCell ref="E81:H83"/>
    <mergeCell ref="E80:H80"/>
    <mergeCell ref="E62:F62"/>
    <mergeCell ref="E37:F37"/>
    <mergeCell ref="E56:F56"/>
    <mergeCell ref="E70:F70"/>
    <mergeCell ref="E71:F71"/>
    <mergeCell ref="E77:F77"/>
    <mergeCell ref="E39:H39"/>
    <mergeCell ref="E51:H51"/>
    <mergeCell ref="E66:H66"/>
    <mergeCell ref="A44:A45"/>
    <mergeCell ref="B44:B45"/>
    <mergeCell ref="E49:F49"/>
    <mergeCell ref="E55:F55"/>
    <mergeCell ref="D14:E14"/>
    <mergeCell ref="F14:I14"/>
    <mergeCell ref="D18:E18"/>
    <mergeCell ref="D20:E20"/>
    <mergeCell ref="A38:B38"/>
    <mergeCell ref="E28:H28"/>
    <mergeCell ref="D16:E16"/>
    <mergeCell ref="F16:I16"/>
    <mergeCell ref="A23:B23"/>
    <mergeCell ref="A14:B14"/>
  </mergeCells>
  <phoneticPr fontId="11" type="noConversion"/>
  <conditionalFormatting sqref="F18">
    <cfRule type="cellIs" dxfId="26" priority="3" stopIfTrue="1" operator="greaterThan">
      <formula>2</formula>
    </cfRule>
    <cfRule type="cellIs" dxfId="25" priority="4" stopIfTrue="1" operator="lessThan">
      <formula>1</formula>
    </cfRule>
  </conditionalFormatting>
  <conditionalFormatting sqref="I20 I18">
    <cfRule type="cellIs" dxfId="24" priority="1" stopIfTrue="1" operator="greaterThan">
      <formula>73</formula>
    </cfRule>
    <cfRule type="cellIs" dxfId="23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2" fitToHeight="2" orientation="portrait" r:id="rId1"/>
  <headerFooter alignWithMargins="0"/>
  <rowBreaks count="1" manualBreakCount="1">
    <brk id="79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97"/>
  <sheetViews>
    <sheetView showGridLines="0" zoomScaleNormal="100" zoomScaleSheetLayoutView="50" workbookViewId="0">
      <selection activeCell="F91" sqref="F91"/>
    </sheetView>
  </sheetViews>
  <sheetFormatPr baseColWidth="10" defaultColWidth="8.6640625" defaultRowHeight="16" x14ac:dyDescent="0.2"/>
  <cols>
    <col min="1" max="1" width="70.5" style="41" customWidth="1"/>
    <col min="2" max="2" width="57.5" style="41" customWidth="1"/>
    <col min="3" max="3" width="2.5" style="41" customWidth="1"/>
    <col min="4" max="4" width="16.6640625" style="41" customWidth="1"/>
    <col min="5" max="5" width="25.5" style="41" customWidth="1"/>
    <col min="6" max="6" width="31.33203125" style="41" customWidth="1"/>
    <col min="7" max="7" width="23" style="41" customWidth="1"/>
    <col min="8" max="8" width="21.5" style="41" customWidth="1"/>
    <col min="9" max="9" width="26.33203125" style="41" customWidth="1"/>
    <col min="10" max="10" width="25.1640625" style="41" customWidth="1"/>
    <col min="11" max="11" width="24.5" style="41" customWidth="1"/>
    <col min="12" max="16384" width="8.6640625" style="41"/>
  </cols>
  <sheetData>
    <row r="2" spans="1:10" ht="15.75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</row>
    <row r="3" spans="1:10" x14ac:dyDescent="0.2">
      <c r="A3" s="40"/>
      <c r="B3" s="40"/>
      <c r="C3" s="40"/>
      <c r="D3" s="40"/>
      <c r="E3" s="40"/>
      <c r="F3" s="40"/>
      <c r="G3" s="40"/>
      <c r="H3" s="40" t="s">
        <v>1</v>
      </c>
      <c r="I3" s="40" t="s">
        <v>1</v>
      </c>
      <c r="J3" s="40" t="s">
        <v>1</v>
      </c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x14ac:dyDescent="0.2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x14ac:dyDescent="0.2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x14ac:dyDescent="0.2">
      <c r="A7" s="40"/>
      <c r="B7" s="40"/>
      <c r="C7" s="40"/>
      <c r="D7" s="40"/>
      <c r="E7" s="40"/>
      <c r="F7" s="40"/>
      <c r="G7" s="40"/>
      <c r="H7" s="42" t="s">
        <v>1</v>
      </c>
      <c r="I7" s="42" t="s">
        <v>1</v>
      </c>
      <c r="J7" s="42" t="s">
        <v>1</v>
      </c>
    </row>
    <row r="8" spans="1:10" x14ac:dyDescent="0.2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x14ac:dyDescent="0.2">
      <c r="A9" s="40"/>
      <c r="B9" s="40"/>
      <c r="C9" s="40"/>
      <c r="D9" s="40"/>
      <c r="E9" s="40"/>
      <c r="F9" s="40"/>
      <c r="G9" s="40"/>
      <c r="H9" s="40"/>
      <c r="I9" s="40"/>
      <c r="J9" s="40"/>
    </row>
    <row r="10" spans="1:10" ht="18" customHeight="1" x14ac:dyDescent="0.2">
      <c r="A10" s="43"/>
      <c r="B10" s="43"/>
      <c r="C10" s="43"/>
      <c r="D10" s="43"/>
      <c r="E10" s="43"/>
      <c r="F10" s="43"/>
      <c r="G10" s="43"/>
      <c r="H10" s="43"/>
      <c r="I10" s="43"/>
      <c r="J10" s="43"/>
    </row>
    <row r="11" spans="1:10" ht="18.75" customHeight="1" x14ac:dyDescent="0.2">
      <c r="A11" s="43"/>
      <c r="B11" s="43"/>
      <c r="C11" s="43"/>
      <c r="D11" s="43"/>
      <c r="E11" s="43"/>
      <c r="F11" s="43"/>
      <c r="G11" s="43"/>
      <c r="H11" s="43"/>
      <c r="I11" s="43"/>
      <c r="J11" s="43"/>
    </row>
    <row r="12" spans="1:10" x14ac:dyDescent="0.2">
      <c r="A12" s="59"/>
      <c r="B12" s="59"/>
      <c r="C12" s="59"/>
      <c r="D12" s="59"/>
      <c r="E12" s="59"/>
      <c r="F12" s="59"/>
      <c r="G12" s="59"/>
      <c r="H12" s="59"/>
      <c r="I12" s="59"/>
      <c r="J12" s="59"/>
    </row>
    <row r="13" spans="1:10" ht="22.5" customHeight="1" x14ac:dyDescent="0.2">
      <c r="A13" s="43"/>
      <c r="B13" s="43"/>
      <c r="C13" s="43"/>
      <c r="D13" s="43"/>
      <c r="E13" s="43"/>
      <c r="F13" s="43"/>
      <c r="G13" s="43"/>
      <c r="H13" s="43"/>
      <c r="I13" s="43"/>
      <c r="J13" s="43"/>
    </row>
    <row r="14" spans="1:10" ht="22.5" customHeight="1" x14ac:dyDescent="0.2">
      <c r="A14" s="256" t="s">
        <v>17</v>
      </c>
      <c r="B14" s="256"/>
      <c r="C14" s="43"/>
      <c r="D14" s="251" t="s">
        <v>80</v>
      </c>
      <c r="E14" s="251"/>
      <c r="F14" s="252" t="str">
        <f>+'INGRESO DE DATOS'!$D$15</f>
        <v>JOHN DOE</v>
      </c>
      <c r="G14" s="252"/>
      <c r="H14" s="252"/>
      <c r="I14" s="252"/>
      <c r="J14" s="44"/>
    </row>
    <row r="15" spans="1:10" ht="12" customHeight="1" x14ac:dyDescent="0.2">
      <c r="A15" s="176"/>
      <c r="B15" s="176"/>
      <c r="C15" s="177"/>
      <c r="D15" s="178"/>
      <c r="E15" s="178"/>
      <c r="F15" s="61"/>
      <c r="G15" s="61"/>
      <c r="H15" s="61"/>
      <c r="I15" s="61"/>
      <c r="J15" s="179"/>
    </row>
    <row r="16" spans="1:10" ht="22.5" customHeight="1" x14ac:dyDescent="0.2">
      <c r="A16" s="174"/>
      <c r="B16" s="174"/>
      <c r="C16" s="43"/>
      <c r="D16" s="77"/>
      <c r="E16" s="77" t="s">
        <v>86</v>
      </c>
      <c r="F16" s="252" t="str">
        <f>+'INGRESO DE DATOS'!$D$21</f>
        <v>NOMBRE DE AGENTE</v>
      </c>
      <c r="G16" s="252"/>
      <c r="H16" s="252"/>
      <c r="I16" s="252"/>
      <c r="J16" s="44"/>
    </row>
    <row r="17" spans="1:12" ht="12" customHeight="1" x14ac:dyDescent="0.2">
      <c r="A17" s="137"/>
      <c r="B17" s="138"/>
      <c r="C17" s="45"/>
      <c r="D17" s="78"/>
      <c r="E17" s="78"/>
      <c r="F17" s="78"/>
      <c r="G17" s="78"/>
      <c r="H17" s="78"/>
      <c r="I17" s="78"/>
      <c r="J17" s="78"/>
    </row>
    <row r="18" spans="1:12" ht="22.5" customHeight="1" x14ac:dyDescent="0.2">
      <c r="A18" s="137"/>
      <c r="B18" s="138"/>
      <c r="C18" s="45"/>
      <c r="D18" s="251" t="s">
        <v>81</v>
      </c>
      <c r="E18" s="251"/>
      <c r="F18" s="181">
        <f>+'INGRESO DE DATOS'!$D$17</f>
        <v>2</v>
      </c>
      <c r="G18" s="78"/>
      <c r="H18" s="77" t="s">
        <v>82</v>
      </c>
      <c r="I18" s="181">
        <f>+'INGRESO DE DATOS'!$D$19</f>
        <v>65</v>
      </c>
      <c r="J18" s="44"/>
    </row>
    <row r="19" spans="1:12" ht="12" customHeight="1" x14ac:dyDescent="0.2">
      <c r="A19" s="137"/>
      <c r="B19" s="121"/>
      <c r="C19" s="45"/>
      <c r="D19" s="53"/>
      <c r="E19" s="78"/>
      <c r="F19" s="78"/>
      <c r="G19" s="78"/>
      <c r="H19" s="78"/>
      <c r="I19" s="78"/>
      <c r="J19" s="78"/>
    </row>
    <row r="20" spans="1:12" ht="23.25" customHeight="1" x14ac:dyDescent="0.2">
      <c r="A20" s="137"/>
      <c r="B20" s="138"/>
      <c r="C20" s="45"/>
      <c r="D20" s="251" t="s">
        <v>84</v>
      </c>
      <c r="E20" s="251"/>
      <c r="F20" s="181">
        <f>+'INGRESO DE DATOS'!$H$17</f>
        <v>3</v>
      </c>
      <c r="G20" s="78"/>
      <c r="H20" s="77" t="s">
        <v>88</v>
      </c>
      <c r="I20" s="181">
        <f>+'INGRESO DE DATOS'!$H$19</f>
        <v>71</v>
      </c>
      <c r="J20" s="53"/>
    </row>
    <row r="21" spans="1:12" ht="12" customHeight="1" x14ac:dyDescent="0.2">
      <c r="A21" s="131"/>
      <c r="B21" s="139"/>
      <c r="C21" s="45"/>
      <c r="D21" s="78"/>
      <c r="E21" s="79"/>
      <c r="F21" s="78"/>
      <c r="G21" s="78"/>
      <c r="H21" s="78" t="s">
        <v>1</v>
      </c>
      <c r="I21" s="78" t="s">
        <v>1</v>
      </c>
      <c r="J21" s="78"/>
    </row>
    <row r="22" spans="1:12" ht="24.75" customHeight="1" x14ac:dyDescent="0.2">
      <c r="A22" s="140"/>
      <c r="B22" s="141"/>
      <c r="C22" s="46"/>
      <c r="D22" s="263" t="s">
        <v>89</v>
      </c>
      <c r="E22" s="263"/>
      <c r="F22" s="181">
        <f>+'INGRESO DE DATOS'!$D$33</f>
        <v>2</v>
      </c>
      <c r="H22" s="180" t="s">
        <v>41</v>
      </c>
      <c r="I22" s="47">
        <f ca="1">NOW()</f>
        <v>44901.627571874997</v>
      </c>
      <c r="J22" s="53"/>
    </row>
    <row r="23" spans="1:12" s="50" customFormat="1" ht="23.25" customHeight="1" x14ac:dyDescent="0.2">
      <c r="A23" s="268"/>
      <c r="B23" s="268"/>
      <c r="C23" s="46"/>
      <c r="D23" s="62"/>
      <c r="E23" s="62"/>
      <c r="F23" s="40"/>
      <c r="G23" s="40" t="s">
        <v>1</v>
      </c>
      <c r="H23" s="49" t="b">
        <v>0</v>
      </c>
      <c r="I23" s="40"/>
      <c r="J23" s="40" t="s">
        <v>1</v>
      </c>
    </row>
    <row r="24" spans="1:12" s="50" customFormat="1" ht="23.25" customHeight="1" x14ac:dyDescent="0.2">
      <c r="A24" s="142"/>
      <c r="B24" s="143"/>
      <c r="C24" s="45"/>
      <c r="E24" s="191" t="s">
        <v>33</v>
      </c>
      <c r="F24" s="191"/>
      <c r="G24" s="191" t="s">
        <v>3</v>
      </c>
      <c r="H24" s="191" t="s">
        <v>4</v>
      </c>
      <c r="I24" s="191" t="s">
        <v>5</v>
      </c>
      <c r="J24" s="191" t="s">
        <v>70</v>
      </c>
      <c r="K24" s="191" t="s">
        <v>71</v>
      </c>
    </row>
    <row r="25" spans="1:12" s="50" customFormat="1" ht="23.25" customHeight="1" x14ac:dyDescent="0.2">
      <c r="A25" s="123"/>
      <c r="B25" s="143"/>
      <c r="C25" s="45"/>
      <c r="E25" s="192" t="s">
        <v>34</v>
      </c>
      <c r="F25" s="193"/>
      <c r="G25" s="193">
        <v>250</v>
      </c>
      <c r="H25" s="193">
        <v>2000</v>
      </c>
      <c r="I25" s="193">
        <v>3500</v>
      </c>
      <c r="J25" s="193">
        <v>5000</v>
      </c>
      <c r="K25" s="195">
        <v>10000</v>
      </c>
    </row>
    <row r="26" spans="1:12" s="50" customFormat="1" ht="23.25" customHeight="1" x14ac:dyDescent="0.2">
      <c r="A26" s="123"/>
      <c r="B26" s="143"/>
      <c r="C26" s="45"/>
      <c r="D26" s="45"/>
      <c r="E26" s="196" t="s">
        <v>35</v>
      </c>
      <c r="F26" s="197"/>
      <c r="G26" s="197">
        <v>5000</v>
      </c>
      <c r="H26" s="197">
        <v>2000</v>
      </c>
      <c r="I26" s="197">
        <v>3500</v>
      </c>
      <c r="J26" s="197">
        <v>5000</v>
      </c>
      <c r="K26" s="199">
        <v>10000</v>
      </c>
    </row>
    <row r="27" spans="1:12" s="50" customFormat="1" ht="23.25" customHeight="1" x14ac:dyDescent="0.2">
      <c r="A27" s="142"/>
      <c r="B27" s="135"/>
      <c r="C27" s="45"/>
      <c r="D27" s="45"/>
      <c r="E27" s="159"/>
      <c r="F27" s="182"/>
      <c r="G27" s="159"/>
      <c r="H27" s="159"/>
      <c r="I27" s="159"/>
      <c r="J27" s="156"/>
      <c r="K27" s="156"/>
      <c r="L27" s="52"/>
    </row>
    <row r="28" spans="1:12" s="50" customFormat="1" ht="23.25" customHeight="1" x14ac:dyDescent="0.2">
      <c r="A28" s="123"/>
      <c r="B28" s="135"/>
      <c r="C28" s="45"/>
      <c r="D28" s="45"/>
      <c r="E28" s="254" t="s">
        <v>57</v>
      </c>
      <c r="F28" s="254"/>
      <c r="G28" s="254"/>
      <c r="H28" s="254"/>
      <c r="I28" s="254"/>
      <c r="J28" s="254"/>
      <c r="K28" s="254"/>
      <c r="L28" s="53"/>
    </row>
    <row r="29" spans="1:12" s="52" customFormat="1" ht="23.25" customHeight="1" x14ac:dyDescent="0.2">
      <c r="A29" s="123"/>
      <c r="B29" s="135"/>
      <c r="C29" s="45"/>
      <c r="D29" s="45"/>
      <c r="E29" s="200" t="s">
        <v>36</v>
      </c>
      <c r="F29" s="201"/>
      <c r="G29" s="201">
        <f>(VLOOKUP($I$18,Tablas!$A$6:$G$72,3,TRUE))*1.1494</f>
        <v>45946.115599999997</v>
      </c>
      <c r="H29" s="201">
        <f>(VLOOKUP($I$18,Tablas!$A$6:$G$72,4,TRUE))*1.1494</f>
        <v>40276.125399999997</v>
      </c>
      <c r="I29" s="201">
        <f>(VLOOKUP($I$18,Tablas!$A$6:$G$72,5,TRUE))*1.1494</f>
        <v>32409.631799999999</v>
      </c>
      <c r="J29" s="201">
        <f>(VLOOKUP($I$18,Tablas!$A$6:$G$72,6,TRUE))*1.1494</f>
        <v>28105.128799999999</v>
      </c>
      <c r="K29" s="202">
        <f>(VLOOKUP($I$18,Tablas!$A$6:$G$72,7,TRUE))*1.1494</f>
        <v>21408.724399999999</v>
      </c>
      <c r="L29" s="53"/>
    </row>
    <row r="30" spans="1:12" s="53" customFormat="1" ht="23.25" customHeight="1" x14ac:dyDescent="0.15">
      <c r="A30" s="142"/>
      <c r="B30" s="135"/>
      <c r="C30" s="45"/>
      <c r="D30" s="45"/>
      <c r="E30" s="157" t="s">
        <v>37</v>
      </c>
      <c r="F30" s="155"/>
      <c r="G30" s="155">
        <f>(IF($F$18=1,0,(VLOOKUP($I$20,Tablas!$A$6:$G$72,3,TRUE))))*1.1494</f>
        <v>76461.536200000002</v>
      </c>
      <c r="H30" s="155">
        <f>(IF($F$18=1,0,(VLOOKUP($I$20,Tablas!$A$6:$G$72,4,TRUE))))*1.1494</f>
        <v>67020.364600000001</v>
      </c>
      <c r="I30" s="155">
        <f>(IF($F$18=1,0,(VLOOKUP($I$20,Tablas!$A$6:$G$72,5,TRUE))))*1.1494</f>
        <v>54122.947200000002</v>
      </c>
      <c r="J30" s="155">
        <f>(IF($F$18=1,0,(VLOOKUP($I$20,Tablas!$A$6:$G$72,6,TRUE))))*1.1494</f>
        <v>46932.300799999997</v>
      </c>
      <c r="K30" s="203">
        <f>(IF($F$18=1,0,(VLOOKUP($I$20,Tablas!$A$6:$G$72,7,TRUE))))*1.1494</f>
        <v>35746.339999999997</v>
      </c>
    </row>
    <row r="31" spans="1:12" s="53" customFormat="1" ht="23.25" customHeight="1" x14ac:dyDescent="0.15">
      <c r="A31" s="142"/>
      <c r="B31" s="135"/>
      <c r="C31" s="45"/>
      <c r="D31" s="54"/>
      <c r="E31" s="157" t="s">
        <v>48</v>
      </c>
      <c r="F31" s="155"/>
      <c r="G31" s="183">
        <f>(IF(('INGRESO DE DATOS'!H17 - 'INGRESO DE DATOS'!D33)&lt;=0,0,IF(('INGRESO DE DATOS'!H17 - 'INGRESO DE DATOS'!D33)=Tablas!A73,Tablas!C73,IF(('INGRESO DE DATOS'!H17 - 'INGRESO DE DATOS'!D33)=Tablas!A74,Tablas!C74,Tablas!C75))))*1.1494</f>
        <v>4836.6751999999997</v>
      </c>
      <c r="H31" s="183">
        <f>(IF(('INGRESO DE DATOS'!H17 - 'INGRESO DE DATOS'!D33)&lt;=0,0,IF(('INGRESO DE DATOS'!H17 - 'INGRESO DE DATOS'!D33)=Tablas!A73,Tablas!D73,IF(('INGRESO DE DATOS'!H17 - 'INGRESO DE DATOS'!D33)=Tablas!A74,Tablas!D74,Tablas!D75))))*1.1494</f>
        <v>4238.9871999999996</v>
      </c>
      <c r="I31" s="183">
        <f>(IF(('INGRESO DE DATOS'!H17 - 'INGRESO DE DATOS'!D33)&lt;=0,0,IF(('INGRESO DE DATOS'!H17 - 'INGRESO DE DATOS'!D33)=Tablas!A73,Tablas!E73,IF(('INGRESO DE DATOS'!H17 - 'INGRESO DE DATOS'!D33)=Tablas!A74,Tablas!E74,Tablas!E75))))*1.1494</f>
        <v>3544.7496000000001</v>
      </c>
      <c r="J31" s="183">
        <f>(IF(('INGRESO DE DATOS'!H17 - 'INGRESO DE DATOS'!D33)&lt;=0,0,IF(('INGRESO DE DATOS'!H17 - 'INGRESO DE DATOS'!D33)=Tablas!A73,Tablas!F73,IF(('INGRESO DE DATOS'!H17 - 'INGRESO DE DATOS'!D33)=Tablas!A74,Tablas!F74,Tablas!F75))))*1.1494</f>
        <v>3074.645</v>
      </c>
      <c r="K31" s="204">
        <f>(IF(('INGRESO DE DATOS'!H17 - 'INGRESO DE DATOS'!D33)&lt;=0,0,IF(('INGRESO DE DATOS'!H17 - 'INGRESO DE DATOS'!D33)=Tablas!A73,Tablas!G73,IF(('INGRESO DE DATOS'!H17 - 'INGRESO DE DATOS'!D33)=Tablas!A74,Tablas!G74,Tablas!G75))))*1.1494</f>
        <v>2342.4771999999998</v>
      </c>
    </row>
    <row r="32" spans="1:12" s="53" customFormat="1" ht="23.25" customHeight="1" x14ac:dyDescent="0.15">
      <c r="A32" s="142"/>
      <c r="B32" s="135"/>
      <c r="C32" s="54"/>
      <c r="D32" s="54"/>
      <c r="E32" s="205" t="s">
        <v>38</v>
      </c>
      <c r="F32" s="158"/>
      <c r="G32" s="158">
        <f>(SUM(G29:G31))</f>
        <v>127244.32699999999</v>
      </c>
      <c r="H32" s="158">
        <f>(SUM(H29:H31))</f>
        <v>111535.47719999999</v>
      </c>
      <c r="I32" s="158">
        <f>(SUM(I29:I31))</f>
        <v>90077.328599999993</v>
      </c>
      <c r="J32" s="158">
        <f>(SUM(J29:J31))</f>
        <v>78112.074600000007</v>
      </c>
      <c r="K32" s="206">
        <f>(SUM(K29:K31))</f>
        <v>59497.541599999997</v>
      </c>
      <c r="L32" s="56"/>
    </row>
    <row r="33" spans="1:12" s="53" customFormat="1" ht="18.75" customHeight="1" x14ac:dyDescent="0.15">
      <c r="A33" s="142"/>
      <c r="B33" s="135"/>
      <c r="C33" s="54"/>
      <c r="D33" s="45"/>
      <c r="E33" s="216" t="s">
        <v>68</v>
      </c>
      <c r="F33" s="217"/>
      <c r="G33" s="217">
        <v>86</v>
      </c>
      <c r="H33" s="217">
        <v>86</v>
      </c>
      <c r="I33" s="217">
        <v>86</v>
      </c>
      <c r="J33" s="217">
        <v>86</v>
      </c>
      <c r="K33" s="218">
        <v>86</v>
      </c>
    </row>
    <row r="34" spans="1:12" s="56" customFormat="1" ht="30.75" hidden="1" customHeight="1" x14ac:dyDescent="0.15">
      <c r="C34" s="45"/>
      <c r="D34" s="54"/>
      <c r="E34" s="155" t="s">
        <v>51</v>
      </c>
      <c r="F34" s="155"/>
      <c r="G34" s="155">
        <f>(G33)*0%</f>
        <v>0</v>
      </c>
      <c r="H34" s="155">
        <f>(H33)*0%</f>
        <v>0</v>
      </c>
      <c r="I34" s="155">
        <f>(I33)*0%</f>
        <v>0</v>
      </c>
      <c r="J34" s="155">
        <f>(J33)*0%</f>
        <v>0</v>
      </c>
      <c r="K34" s="155">
        <f>(K33)*0%</f>
        <v>0</v>
      </c>
      <c r="L34" s="53"/>
    </row>
    <row r="35" spans="1:12" s="56" customFormat="1" ht="4.5" customHeight="1" x14ac:dyDescent="0.15">
      <c r="A35" s="123"/>
      <c r="B35" s="136"/>
      <c r="C35" s="45"/>
      <c r="D35" s="54"/>
      <c r="E35" s="155"/>
      <c r="F35" s="155"/>
      <c r="G35" s="155"/>
      <c r="H35" s="155"/>
      <c r="I35" s="155"/>
      <c r="J35" s="155"/>
      <c r="K35" s="155"/>
      <c r="L35" s="53"/>
    </row>
    <row r="36" spans="1:12" s="53" customFormat="1" ht="23.25" customHeight="1" x14ac:dyDescent="0.15">
      <c r="A36" s="142"/>
      <c r="B36" s="143"/>
      <c r="C36" s="54"/>
      <c r="D36" s="58"/>
      <c r="E36" s="219" t="s">
        <v>40</v>
      </c>
      <c r="F36" s="220"/>
      <c r="G36" s="220">
        <f>SUM(G32:G34)</f>
        <v>127330.32699999999</v>
      </c>
      <c r="H36" s="220">
        <f>SUM(H32:H34)</f>
        <v>111621.47719999999</v>
      </c>
      <c r="I36" s="220">
        <f>SUM(I32:I34)</f>
        <v>90163.328599999993</v>
      </c>
      <c r="J36" s="220">
        <f>SUM(J32:J34)</f>
        <v>78198.074600000007</v>
      </c>
      <c r="K36" s="221">
        <f>SUM(K32:K34)</f>
        <v>59583.541599999997</v>
      </c>
    </row>
    <row r="37" spans="1:12" s="53" customFormat="1" ht="30" customHeight="1" x14ac:dyDescent="0.15">
      <c r="A37" s="123"/>
      <c r="B37" s="135"/>
      <c r="C37" s="58"/>
      <c r="D37" s="58"/>
      <c r="E37" s="259" t="s">
        <v>39</v>
      </c>
      <c r="F37" s="260"/>
      <c r="G37" s="209">
        <f>(IF(('INGRESO DE DATOS'!H17 - 'INGRESO DE DATOS'!D33) &lt; 0, NA(), (IF('INGRESO DE DATOS'!H17&lt;=0,0,IF('INGRESO DE DATOS'!H17=Tablas!A73,Tablas!C73,IF('INGRESO DE DATOS'!H17=Tablas!A74,Tablas!C74,Tablas!C75))) - IF(('INGRESO DE DATOS'!H17 - 'INGRESO DE DATOS'!D33)&lt;=0,0,IF(('INGRESO DE DATOS'!H17 - 'INGRESO DE DATOS'!D33)=Tablas!A73,Tablas!C73,IF(('INGRESO DE DATOS'!H17 - 'INGRESO DE DATOS'!D33)=Tablas!A74,Tablas!C74,Tablas!C75))))))*1.1494</f>
        <v>6765.3684000000003</v>
      </c>
      <c r="H37" s="209">
        <f>(IF(('INGRESO DE DATOS'!H17 - 'INGRESO DE DATOS'!D33) &lt; 0, NA(), (IF('INGRESO DE DATOS'!H17&lt;=0,0,IF('INGRESO DE DATOS'!H17=Tablas!A73,Tablas!D73,IF('INGRESO DE DATOS'!H17=Tablas!A74,Tablas!D74,Tablas!D75))) - IF(('INGRESO DE DATOS'!H17 - 'INGRESO DE DATOS'!D33)&lt;=0,0,IF(('INGRESO DE DATOS'!H17 - 'INGRESO DE DATOS'!D33)=Tablas!A73,Tablas!D73,IF(('INGRESO DE DATOS'!H17 - 'INGRESO DE DATOS'!D33)=Tablas!A74,Tablas!D74,Tablas!D75))))))*1.1494</f>
        <v>5929.7546000000002</v>
      </c>
      <c r="I37" s="209">
        <f>(IF(('INGRESO DE DATOS'!H17 - 'INGRESO DE DATOS'!D33) &lt; 0, NA(), (IF('INGRESO DE DATOS'!H17&lt;=0,0,IF('INGRESO DE DATOS'!H17=Tablas!A73,Tablas!E73,IF('INGRESO DE DATOS'!H17=Tablas!A74,Tablas!E74,Tablas!E75))) - IF(('INGRESO DE DATOS'!H17 - 'INGRESO DE DATOS'!D33)&lt;=0,0,IF(('INGRESO DE DATOS'!H17 - 'INGRESO DE DATOS'!D33)=Tablas!A73,Tablas!E73,IF(('INGRESO DE DATOS'!H17 - 'INGRESO DE DATOS'!D33)=Tablas!A74,Tablas!E74,Tablas!E75))))))*1.1494</f>
        <v>4960.8104000000003</v>
      </c>
      <c r="J37" s="209">
        <f>(IF(('INGRESO DE DATOS'!H17 - 'INGRESO DE DATOS'!D33) &lt; 0, NA(), (IF('INGRESO DE DATOS'!H17&lt;=0,0,IF('INGRESO DE DATOS'!H17=Tablas!A73,Tablas!F73,IF('INGRESO DE DATOS'!H17=Tablas!A74,Tablas!F74,Tablas!F75))) - IF(('INGRESO DE DATOS'!H17 - 'INGRESO DE DATOS'!D33)&lt;=0,0,IF(('INGRESO DE DATOS'!H17 - 'INGRESO DE DATOS'!D33)=Tablas!A73,Tablas!F73,IF(('INGRESO DE DATOS'!H17 - 'INGRESO DE DATOS'!D33)=Tablas!A74,Tablas!F74,Tablas!F75))))))*1.1494</f>
        <v>4301.0547999999999</v>
      </c>
      <c r="K37" s="210">
        <f>(IF(('INGRESO DE DATOS'!H17 - 'INGRESO DE DATOS'!D33) &lt; 0, NA(), (IF('INGRESO DE DATOS'!H17&lt;=0,0,IF('INGRESO DE DATOS'!H17=Tablas!A73,Tablas!G73,IF('INGRESO DE DATOS'!H17=Tablas!A74,Tablas!G74,Tablas!G75))) - IF(('INGRESO DE DATOS'!H17 - 'INGRESO DE DATOS'!D33)&lt;=0,0,IF(('INGRESO DE DATOS'!H17 - 'INGRESO DE DATOS'!D33)=Tablas!A73,Tablas!G73,IF(('INGRESO DE DATOS'!H17 - 'INGRESO DE DATOS'!D33)=Tablas!A74,Tablas!G74,Tablas!G75))))))*1.1494</f>
        <v>3276.9393999999998</v>
      </c>
    </row>
    <row r="38" spans="1:12" s="53" customFormat="1" ht="23.25" customHeight="1" x14ac:dyDescent="0.15">
      <c r="A38" s="269"/>
      <c r="B38" s="269"/>
      <c r="C38" s="58"/>
      <c r="D38" s="58"/>
      <c r="E38" s="160"/>
      <c r="F38" s="160"/>
      <c r="G38" s="160"/>
      <c r="H38" s="160"/>
      <c r="I38" s="160"/>
      <c r="J38" s="158"/>
      <c r="K38" s="158"/>
      <c r="L38" s="56"/>
    </row>
    <row r="39" spans="1:12" s="53" customFormat="1" ht="23.25" customHeight="1" x14ac:dyDescent="0.15">
      <c r="A39" s="123"/>
      <c r="B39" s="143"/>
      <c r="C39" s="58"/>
      <c r="D39" s="58"/>
      <c r="E39" s="254" t="s">
        <v>58</v>
      </c>
      <c r="F39" s="254"/>
      <c r="G39" s="254"/>
      <c r="H39" s="254"/>
      <c r="I39" s="254"/>
      <c r="J39" s="254"/>
      <c r="K39" s="254"/>
    </row>
    <row r="40" spans="1:12" s="56" customFormat="1" ht="38.25" customHeight="1" x14ac:dyDescent="0.15">
      <c r="A40" s="123"/>
      <c r="B40" s="135"/>
      <c r="C40" s="58"/>
      <c r="D40" s="46"/>
      <c r="E40" s="200" t="s">
        <v>36</v>
      </c>
      <c r="F40" s="201"/>
      <c r="G40" s="201">
        <f>(VLOOKUP($I$18,Tablas!$A$455:$G$521,3,TRUE))*1.1494</f>
        <v>24351.441268000002</v>
      </c>
      <c r="H40" s="201">
        <f>(VLOOKUP($I$18,Tablas!$A$455:$G$521,4,TRUE))*1.1494</f>
        <v>21346.346461999998</v>
      </c>
      <c r="I40" s="201">
        <f>(VLOOKUP($I$18,Tablas!$A$455:$G$521,5,TRUE))*1.1494</f>
        <v>17177.104854000001</v>
      </c>
      <c r="J40" s="201">
        <f>(VLOOKUP($I$18,Tablas!$A$455:$G$521,6,TRUE))*1.1494</f>
        <v>14895.718264000001</v>
      </c>
      <c r="K40" s="202">
        <f>(VLOOKUP($I$18,Tablas!$A$455:$G$521,7,TRUE))*1.1494</f>
        <v>11346.623932</v>
      </c>
      <c r="L40" s="53"/>
    </row>
    <row r="41" spans="1:12" s="53" customFormat="1" ht="33" customHeight="1" x14ac:dyDescent="0.15">
      <c r="A41" s="123"/>
      <c r="B41" s="135"/>
      <c r="C41" s="46"/>
      <c r="D41" s="46"/>
      <c r="E41" s="157" t="s">
        <v>37</v>
      </c>
      <c r="F41" s="155"/>
      <c r="G41" s="155">
        <f>(IF($F$18=1,0,(VLOOKUP($I$20,Tablas!$A$455:$G$521,3,TRUE))))*1.1494</f>
        <v>40524.614185999999</v>
      </c>
      <c r="H41" s="155">
        <f>(IF($F$18=1,0,(VLOOKUP($I$20,Tablas!$A$455:$G$521,4,TRUE))))*1.1494</f>
        <v>35520.793237999998</v>
      </c>
      <c r="I41" s="155">
        <f>(IF($F$18=1,0,(VLOOKUP($I$20,Tablas!$A$455:$G$521,5,TRUE))))*1.1494</f>
        <v>28685.162016000002</v>
      </c>
      <c r="J41" s="155">
        <f>(IF($F$18=1,0,(VLOOKUP($I$20,Tablas!$A$455:$G$521,6,TRUE))))*1.1494</f>
        <v>24874.119424000004</v>
      </c>
      <c r="K41" s="203">
        <f>(IF($F$18=1,0,(VLOOKUP($I$20,Tablas!$A$455:$G$521,7,TRUE))))*1.1494</f>
        <v>18945.5602</v>
      </c>
    </row>
    <row r="42" spans="1:12" s="53" customFormat="1" ht="23.25" customHeight="1" x14ac:dyDescent="0.15">
      <c r="A42" s="123"/>
      <c r="B42" s="135"/>
      <c r="C42" s="46"/>
      <c r="D42" s="45"/>
      <c r="E42" s="157" t="s">
        <v>48</v>
      </c>
      <c r="F42" s="155"/>
      <c r="G42" s="183">
        <f>G31*Tablas!$K4</f>
        <v>2563.437856</v>
      </c>
      <c r="H42" s="183">
        <f>H31*Tablas!$K4</f>
        <v>2246.6632159999999</v>
      </c>
      <c r="I42" s="183">
        <f>I31*Tablas!$K4</f>
        <v>1878.7172880000001</v>
      </c>
      <c r="J42" s="183">
        <f>J31*Tablas!$K4</f>
        <v>1629.56185</v>
      </c>
      <c r="K42" s="204">
        <f>K31*Tablas!$K4</f>
        <v>1241.5129159999999</v>
      </c>
    </row>
    <row r="43" spans="1:12" s="53" customFormat="1" ht="23.25" customHeight="1" x14ac:dyDescent="0.15">
      <c r="A43" s="269"/>
      <c r="B43" s="269"/>
      <c r="C43" s="45"/>
      <c r="D43" s="45"/>
      <c r="E43" s="205" t="s">
        <v>38</v>
      </c>
      <c r="F43" s="158"/>
      <c r="G43" s="158">
        <f>(SUM(G40:G42))</f>
        <v>67439.493310000005</v>
      </c>
      <c r="H43" s="158">
        <f>(SUM(H40:H42))</f>
        <v>59113.802916000001</v>
      </c>
      <c r="I43" s="158">
        <f>(SUM(I40:I42))</f>
        <v>47740.984158000007</v>
      </c>
      <c r="J43" s="158">
        <f>(SUM(J40:J42))</f>
        <v>41399.399538000005</v>
      </c>
      <c r="K43" s="206">
        <f>(SUM(K40:K42))</f>
        <v>31533.697048000002</v>
      </c>
      <c r="L43" s="56"/>
    </row>
    <row r="44" spans="1:12" s="53" customFormat="1" ht="23.25" customHeight="1" x14ac:dyDescent="0.15">
      <c r="A44" s="144"/>
      <c r="B44" s="136"/>
      <c r="C44" s="45"/>
      <c r="D44" s="45"/>
      <c r="E44" s="157" t="s">
        <v>68</v>
      </c>
      <c r="F44" s="155"/>
      <c r="G44" s="155">
        <v>86</v>
      </c>
      <c r="H44" s="155">
        <v>86</v>
      </c>
      <c r="I44" s="155">
        <v>86</v>
      </c>
      <c r="J44" s="155">
        <v>86</v>
      </c>
      <c r="K44" s="203">
        <v>86</v>
      </c>
    </row>
    <row r="45" spans="1:12" s="56" customFormat="1" ht="23.25" hidden="1" customHeight="1" x14ac:dyDescent="0.15">
      <c r="A45" s="144"/>
      <c r="B45" s="136"/>
      <c r="C45" s="45"/>
      <c r="D45" s="45"/>
      <c r="E45" s="157" t="s">
        <v>51</v>
      </c>
      <c r="F45" s="155"/>
      <c r="G45" s="155">
        <f>(G44)*0%</f>
        <v>0</v>
      </c>
      <c r="H45" s="155">
        <f>(H44)*0%</f>
        <v>0</v>
      </c>
      <c r="I45" s="155">
        <f>(I44)*0%</f>
        <v>0</v>
      </c>
      <c r="J45" s="155">
        <f>(J44)*0%</f>
        <v>0</v>
      </c>
      <c r="K45" s="203">
        <f>(K44)*0%</f>
        <v>0</v>
      </c>
    </row>
    <row r="46" spans="1:12" s="53" customFormat="1" ht="34.25" customHeight="1" x14ac:dyDescent="0.15">
      <c r="A46" s="123"/>
      <c r="B46" s="136"/>
      <c r="C46" s="45"/>
      <c r="D46" s="46"/>
      <c r="E46" s="222" t="s">
        <v>46</v>
      </c>
      <c r="F46" s="187"/>
      <c r="G46" s="187">
        <f>SUM(G43:G45)</f>
        <v>67525.493310000005</v>
      </c>
      <c r="H46" s="187">
        <f>SUM(H43:H45)</f>
        <v>59199.802916000001</v>
      </c>
      <c r="I46" s="187">
        <f>SUM(I43:I45)</f>
        <v>47826.984158000007</v>
      </c>
      <c r="J46" s="187">
        <f>SUM(J43:J45)</f>
        <v>41485.399538000005</v>
      </c>
      <c r="K46" s="223">
        <f>SUM(K43:K45)</f>
        <v>31619.697048000002</v>
      </c>
    </row>
    <row r="47" spans="1:12" s="53" customFormat="1" ht="31.25" customHeight="1" x14ac:dyDescent="0.15">
      <c r="A47" s="123"/>
      <c r="B47" s="136"/>
      <c r="C47" s="46"/>
      <c r="D47" s="46"/>
      <c r="E47" s="224" t="s">
        <v>47</v>
      </c>
      <c r="F47" s="188"/>
      <c r="G47" s="188">
        <f>G43+G45</f>
        <v>67439.493310000005</v>
      </c>
      <c r="H47" s="188">
        <f>H43+H45</f>
        <v>59113.802916000001</v>
      </c>
      <c r="I47" s="188">
        <f>I43+I45</f>
        <v>47740.984158000007</v>
      </c>
      <c r="J47" s="188">
        <f>J43+J45</f>
        <v>41399.399538000005</v>
      </c>
      <c r="K47" s="225">
        <f>K43+K45</f>
        <v>31533.697048000002</v>
      </c>
    </row>
    <row r="48" spans="1:12" s="53" customFormat="1" ht="27.75" customHeight="1" x14ac:dyDescent="0.2">
      <c r="A48" s="123"/>
      <c r="B48" s="143"/>
      <c r="C48" s="46"/>
      <c r="D48" s="63"/>
      <c r="E48" s="207" t="s">
        <v>40</v>
      </c>
      <c r="F48" s="184"/>
      <c r="G48" s="184">
        <f>G46+G47</f>
        <v>134964.98662000001</v>
      </c>
      <c r="H48" s="184">
        <f t="shared" ref="H48:I48" si="0">H46+H47</f>
        <v>118313.605832</v>
      </c>
      <c r="I48" s="184">
        <f t="shared" si="0"/>
        <v>95567.968316000013</v>
      </c>
      <c r="J48" s="184">
        <f t="shared" ref="J48:K48" si="1">J46+J47</f>
        <v>82884.79907600001</v>
      </c>
      <c r="K48" s="208">
        <f t="shared" si="1"/>
        <v>63153.394096000004</v>
      </c>
      <c r="L48" s="56"/>
    </row>
    <row r="49" spans="1:12" s="53" customFormat="1" ht="23.25" customHeight="1" x14ac:dyDescent="0.2">
      <c r="A49" s="123"/>
      <c r="B49" s="143"/>
      <c r="C49" s="63"/>
      <c r="D49" s="63"/>
      <c r="E49" s="259" t="s">
        <v>39</v>
      </c>
      <c r="F49" s="260"/>
      <c r="G49" s="209">
        <f>G37*Tablas!$K4*2</f>
        <v>7171.2905040000005</v>
      </c>
      <c r="H49" s="209">
        <f>H37*Tablas!$K4*2</f>
        <v>6285.5398760000007</v>
      </c>
      <c r="I49" s="209">
        <f>I37*Tablas!$K4*2</f>
        <v>5258.4590240000007</v>
      </c>
      <c r="J49" s="209">
        <f>J37*Tablas!$K4*2</f>
        <v>4559.1180880000002</v>
      </c>
      <c r="K49" s="210">
        <f>K37*Tablas!$K4*2</f>
        <v>3473.5557639999997</v>
      </c>
    </row>
    <row r="50" spans="1:12" s="53" customFormat="1" ht="20.25" customHeight="1" x14ac:dyDescent="0.2">
      <c r="A50" s="123"/>
      <c r="B50" s="143"/>
      <c r="C50" s="63"/>
      <c r="D50" s="63"/>
      <c r="E50" s="161"/>
      <c r="F50" s="161"/>
      <c r="G50" s="161"/>
      <c r="H50" s="161"/>
      <c r="I50" s="161"/>
      <c r="J50" s="74"/>
      <c r="K50" s="74"/>
    </row>
    <row r="51" spans="1:12" s="53" customFormat="1" ht="23.25" customHeight="1" x14ac:dyDescent="0.2">
      <c r="A51" s="123"/>
      <c r="B51" s="143"/>
      <c r="C51" s="63"/>
      <c r="D51" s="41"/>
      <c r="E51" s="254" t="s">
        <v>59</v>
      </c>
      <c r="F51" s="254"/>
      <c r="G51" s="254"/>
      <c r="H51" s="254"/>
      <c r="I51" s="254"/>
      <c r="J51" s="254"/>
      <c r="K51" s="254"/>
    </row>
    <row r="52" spans="1:12" s="56" customFormat="1" ht="34.5" customHeight="1" x14ac:dyDescent="0.2">
      <c r="A52" s="123"/>
      <c r="B52" s="143"/>
      <c r="C52" s="41"/>
      <c r="D52" s="41"/>
      <c r="E52" s="200" t="s">
        <v>36</v>
      </c>
      <c r="F52" s="201"/>
      <c r="G52" s="201">
        <f>(VLOOKUP($I$18,Tablas!$A$680:$G$746,3,TRUE))*1.1494</f>
        <v>12635.181790000001</v>
      </c>
      <c r="H52" s="201">
        <f>(VLOOKUP($I$18,Tablas!$A$680:$G$746,4,TRUE))*1.1494</f>
        <v>11075.934485000002</v>
      </c>
      <c r="I52" s="201">
        <f>(VLOOKUP($I$18,Tablas!$A$680:$G$746,5,TRUE))*1.1494</f>
        <v>8912.6487450000004</v>
      </c>
      <c r="J52" s="201">
        <f>(VLOOKUP($I$18,Tablas!$A$680:$G$746,6,TRUE))*1.1494</f>
        <v>7728.9104200000002</v>
      </c>
      <c r="K52" s="202">
        <f>(VLOOKUP($I$18,Tablas!$A$680:$G$746,7,TRUE))*1.1494</f>
        <v>5887.3992100000005</v>
      </c>
      <c r="L52" s="53"/>
    </row>
    <row r="53" spans="1:12" s="53" customFormat="1" ht="23.25" customHeight="1" x14ac:dyDescent="0.2">
      <c r="A53" s="123"/>
      <c r="B53" s="136"/>
      <c r="C53" s="41"/>
      <c r="D53" s="41"/>
      <c r="E53" s="157" t="s">
        <v>37</v>
      </c>
      <c r="F53" s="155"/>
      <c r="G53" s="155">
        <f>(IF($F$18=1,0,(VLOOKUP($I$20,Tablas!$A$680:$G$746,3,TRUE))))*1.1494</f>
        <v>21026.922455</v>
      </c>
      <c r="H53" s="155">
        <f>(IF($F$18=1,0,(VLOOKUP($I$20,Tablas!$A$680:$G$746,4,TRUE))))*1.1494</f>
        <v>18430.600265000001</v>
      </c>
      <c r="I53" s="155">
        <f>(IF($F$18=1,0,(VLOOKUP($I$20,Tablas!$A$680:$G$746,5,TRUE))))*1.1494</f>
        <v>14883.81048</v>
      </c>
      <c r="J53" s="155">
        <f>(IF($F$18=1,0,(VLOOKUP($I$20,Tablas!$A$680:$G$746,6,TRUE))))*1.1494</f>
        <v>12906.382720000001</v>
      </c>
      <c r="K53" s="203">
        <f>(IF($F$18=1,0,(VLOOKUP($I$20,Tablas!$A$680:$G$746,7,TRUE))))*1.1494</f>
        <v>9830.2435000000005</v>
      </c>
      <c r="L53" s="56"/>
    </row>
    <row r="54" spans="1:12" s="53" customFormat="1" ht="23.25" customHeight="1" x14ac:dyDescent="0.2">
      <c r="A54" s="123"/>
      <c r="B54" s="143"/>
      <c r="C54" s="41"/>
      <c r="D54" s="41"/>
      <c r="E54" s="157" t="s">
        <v>48</v>
      </c>
      <c r="F54" s="155"/>
      <c r="G54" s="155">
        <f>G31*Tablas!$K3</f>
        <v>1330.0856799999999</v>
      </c>
      <c r="H54" s="155">
        <f>H31*Tablas!$K3</f>
        <v>1165.7214799999999</v>
      </c>
      <c r="I54" s="155">
        <f>I31*Tablas!$K3</f>
        <v>974.80614000000014</v>
      </c>
      <c r="J54" s="155">
        <f>J31*Tablas!$K3</f>
        <v>845.52737500000012</v>
      </c>
      <c r="K54" s="203">
        <f>K31*Tablas!$K3</f>
        <v>644.18123000000003</v>
      </c>
    </row>
    <row r="55" spans="1:12" s="53" customFormat="1" ht="23.25" customHeight="1" x14ac:dyDescent="0.2">
      <c r="A55" s="123"/>
      <c r="B55" s="136"/>
      <c r="C55" s="41"/>
      <c r="D55" s="41"/>
      <c r="E55" s="261" t="s">
        <v>38</v>
      </c>
      <c r="F55" s="262"/>
      <c r="G55" s="158">
        <f>(SUM(G52:G54))</f>
        <v>34992.189924999999</v>
      </c>
      <c r="H55" s="158">
        <f>(SUM(H52:H54))</f>
        <v>30672.256230000003</v>
      </c>
      <c r="I55" s="158">
        <f>(SUM(I52:I54))</f>
        <v>24771.265364999999</v>
      </c>
      <c r="J55" s="158">
        <f>(SUM(J52:J54))</f>
        <v>21480.820515000003</v>
      </c>
      <c r="K55" s="206">
        <f>(SUM(K52:K54))</f>
        <v>16361.82394</v>
      </c>
    </row>
    <row r="56" spans="1:12" s="53" customFormat="1" ht="23.25" customHeight="1" x14ac:dyDescent="0.2">
      <c r="A56" s="123"/>
      <c r="B56" s="143"/>
      <c r="C56" s="41"/>
      <c r="D56" s="41"/>
      <c r="E56" s="266" t="s">
        <v>68</v>
      </c>
      <c r="F56" s="267"/>
      <c r="G56" s="155">
        <v>86</v>
      </c>
      <c r="H56" s="155">
        <v>86</v>
      </c>
      <c r="I56" s="155">
        <v>86</v>
      </c>
      <c r="J56" s="155">
        <v>86</v>
      </c>
      <c r="K56" s="203">
        <v>86</v>
      </c>
    </row>
    <row r="57" spans="1:12" s="56" customFormat="1" ht="30.75" hidden="1" customHeight="1" x14ac:dyDescent="0.2">
      <c r="C57" s="41"/>
      <c r="D57" s="41"/>
      <c r="E57" s="157" t="s">
        <v>51</v>
      </c>
      <c r="F57" s="155"/>
      <c r="G57" s="155">
        <f>(G56)*0%</f>
        <v>0</v>
      </c>
      <c r="H57" s="155">
        <f>(H56)*0%</f>
        <v>0</v>
      </c>
      <c r="I57" s="155">
        <f>(I56)*0%</f>
        <v>0</v>
      </c>
      <c r="J57" s="155">
        <f>(J56)*0%</f>
        <v>0</v>
      </c>
      <c r="K57" s="203">
        <f>(K56)*0%</f>
        <v>0</v>
      </c>
      <c r="L57" s="53"/>
    </row>
    <row r="58" spans="1:12" s="56" customFormat="1" ht="30.75" customHeight="1" x14ac:dyDescent="0.2">
      <c r="A58" s="123"/>
      <c r="B58" s="143"/>
      <c r="C58" s="41"/>
      <c r="D58" s="41"/>
      <c r="E58" s="157"/>
      <c r="F58" s="155"/>
      <c r="G58" s="155"/>
      <c r="H58" s="155"/>
      <c r="I58" s="155"/>
      <c r="J58" s="155"/>
      <c r="K58" s="203"/>
      <c r="L58" s="53"/>
    </row>
    <row r="59" spans="1:12" ht="23.25" customHeight="1" x14ac:dyDescent="0.2">
      <c r="A59" s="123"/>
      <c r="B59" s="143"/>
      <c r="E59" s="222" t="s">
        <v>46</v>
      </c>
      <c r="F59" s="187"/>
      <c r="G59" s="187">
        <f>SUM(G55:G57)</f>
        <v>35078.189924999999</v>
      </c>
      <c r="H59" s="187">
        <f>SUM(H55:H57)</f>
        <v>30758.256230000003</v>
      </c>
      <c r="I59" s="187">
        <f>SUM(I55:I57)</f>
        <v>24857.265364999999</v>
      </c>
      <c r="J59" s="187">
        <f>SUM(J55:J57)</f>
        <v>21566.820515000003</v>
      </c>
      <c r="K59" s="223">
        <f>SUM(K55:K57)</f>
        <v>16447.823940000002</v>
      </c>
      <c r="L59" s="53"/>
    </row>
    <row r="60" spans="1:12" ht="23.25" customHeight="1" x14ac:dyDescent="0.2">
      <c r="A60" s="269"/>
      <c r="B60" s="269"/>
      <c r="E60" s="224" t="s">
        <v>56</v>
      </c>
      <c r="F60" s="188"/>
      <c r="G60" s="188">
        <f>G55+G57</f>
        <v>34992.189924999999</v>
      </c>
      <c r="H60" s="188">
        <f>H55+H57</f>
        <v>30672.256230000003</v>
      </c>
      <c r="I60" s="188">
        <f>I55+I57</f>
        <v>24771.265364999999</v>
      </c>
      <c r="J60" s="188">
        <f>J55+J57</f>
        <v>21480.820515000003</v>
      </c>
      <c r="K60" s="225">
        <f>K55+K57</f>
        <v>16361.82394</v>
      </c>
      <c r="L60" s="56"/>
    </row>
    <row r="61" spans="1:12" ht="23.25" customHeight="1" x14ac:dyDescent="0.2">
      <c r="A61" s="123"/>
      <c r="B61" s="135"/>
      <c r="E61" s="207" t="s">
        <v>40</v>
      </c>
      <c r="F61" s="184"/>
      <c r="G61" s="184">
        <f>G59+(G60*3)</f>
        <v>140054.7597</v>
      </c>
      <c r="H61" s="184">
        <f t="shared" ref="H61:I61" si="2">H59+(H60*3)</f>
        <v>122775.02492000001</v>
      </c>
      <c r="I61" s="184">
        <f t="shared" si="2"/>
        <v>99171.061459999997</v>
      </c>
      <c r="J61" s="184">
        <f t="shared" ref="J61:K61" si="3">J59+(J60*3)</f>
        <v>86009.282060000012</v>
      </c>
      <c r="K61" s="208">
        <f t="shared" si="3"/>
        <v>65533.295760000001</v>
      </c>
      <c r="L61" s="53"/>
    </row>
    <row r="62" spans="1:12" ht="23.25" customHeight="1" x14ac:dyDescent="0.2">
      <c r="A62" s="123"/>
      <c r="B62" s="143"/>
      <c r="E62" s="259" t="s">
        <v>39</v>
      </c>
      <c r="F62" s="260"/>
      <c r="G62" s="209">
        <f>G37*Tablas!$K3*4</f>
        <v>7441.905240000001</v>
      </c>
      <c r="H62" s="209">
        <f>H37*Tablas!$K3*4</f>
        <v>6522.7300600000008</v>
      </c>
      <c r="I62" s="209">
        <f>I37*Tablas!$K3*4</f>
        <v>5456.8914400000003</v>
      </c>
      <c r="J62" s="209">
        <f>J37*Tablas!$K3*4</f>
        <v>4731.1602800000001</v>
      </c>
      <c r="K62" s="210">
        <f>K37*Tablas!$K3*4</f>
        <v>3604.6333399999999</v>
      </c>
      <c r="L62" s="53"/>
    </row>
    <row r="63" spans="1:12" ht="33" hidden="1" customHeight="1" x14ac:dyDescent="0.2">
      <c r="A63" s="123"/>
      <c r="B63" s="136"/>
      <c r="E63" s="161"/>
      <c r="F63" s="161"/>
      <c r="G63" s="161"/>
      <c r="H63" s="161"/>
      <c r="I63" s="161"/>
      <c r="J63" s="155"/>
      <c r="K63" s="155"/>
      <c r="L63" s="53"/>
    </row>
    <row r="64" spans="1:12" ht="33" customHeight="1" x14ac:dyDescent="0.2">
      <c r="A64" s="269"/>
      <c r="B64" s="269"/>
      <c r="E64" s="161"/>
      <c r="F64" s="161"/>
      <c r="G64" s="161"/>
      <c r="H64" s="161"/>
      <c r="I64" s="161"/>
      <c r="J64" s="155"/>
      <c r="K64" s="155"/>
      <c r="L64" s="53"/>
    </row>
    <row r="65" spans="1:12" ht="23.25" customHeight="1" x14ac:dyDescent="0.2">
      <c r="A65" s="123"/>
      <c r="B65" s="143"/>
      <c r="E65" s="254" t="s">
        <v>54</v>
      </c>
      <c r="F65" s="254"/>
      <c r="G65" s="254"/>
      <c r="H65" s="254"/>
      <c r="I65" s="254"/>
      <c r="J65" s="254"/>
      <c r="K65" s="254"/>
      <c r="L65" s="53"/>
    </row>
    <row r="66" spans="1:12" ht="23.25" customHeight="1" x14ac:dyDescent="0.2">
      <c r="A66" s="123"/>
      <c r="B66" s="135"/>
      <c r="E66" s="200" t="s">
        <v>36</v>
      </c>
      <c r="F66" s="201"/>
      <c r="G66" s="201">
        <f>(VLOOKUP($I$18,Tablas!$A$80:$G$146,3,TRUE))*1.1494</f>
        <v>4288.3041226666664</v>
      </c>
      <c r="H66" s="201">
        <f>(VLOOKUP($I$18,Tablas!$A$80:$G$146,4,TRUE))*1.1494</f>
        <v>3759.1050373333333</v>
      </c>
      <c r="I66" s="201">
        <f>(VLOOKUP($I$18,Tablas!$A$80:$G$146,5,TRUE))*1.1494</f>
        <v>3024.8989680000004</v>
      </c>
      <c r="J66" s="201">
        <f>(VLOOKUP($I$18,Tablas!$A$80:$G$146,6,TRUE))*1.1494</f>
        <v>2623.1453546666671</v>
      </c>
      <c r="K66" s="202">
        <f>(VLOOKUP($I$18,Tablas!$A$80:$G$146,7,TRUE))*1.1494</f>
        <v>1998.1476106666667</v>
      </c>
      <c r="L66" s="53"/>
    </row>
    <row r="67" spans="1:12" ht="23.25" customHeight="1" x14ac:dyDescent="0.2">
      <c r="A67" s="145"/>
      <c r="B67" s="135"/>
      <c r="E67" s="157" t="s">
        <v>37</v>
      </c>
      <c r="F67" s="155"/>
      <c r="G67" s="155">
        <f>(IF($F$18=1,0,(VLOOKUP($I$20,Tablas!$A$80:$G$146,3,TRUE))))*1.1494</f>
        <v>7136.4100453333331</v>
      </c>
      <c r="H67" s="155">
        <f>(IF($F$18=1,0,(VLOOKUP($I$20,Tablas!$A$80:$G$146,4,TRUE))))*1.1494</f>
        <v>6255.2340293333327</v>
      </c>
      <c r="I67" s="155">
        <f>(IF($F$18=1,0,(VLOOKUP($I$20,Tablas!$A$80:$G$146,5,TRUE))))*1.1494</f>
        <v>5051.4750720000002</v>
      </c>
      <c r="J67" s="155">
        <f>(IF($F$18=1,0,(VLOOKUP($I$20,Tablas!$A$80:$G$146,6,TRUE))))*1.1494</f>
        <v>4380.3480746666664</v>
      </c>
      <c r="K67" s="203">
        <f>(IF($F$18=1,0,(VLOOKUP($I$20,Tablas!$A$80:$G$146,7,TRUE))))*1.1494</f>
        <v>3336.3250666666668</v>
      </c>
      <c r="L67" s="56"/>
    </row>
    <row r="68" spans="1:12" ht="33" customHeight="1" x14ac:dyDescent="0.2">
      <c r="A68" s="145"/>
      <c r="B68" s="135"/>
      <c r="E68" s="157" t="s">
        <v>48</v>
      </c>
      <c r="F68" s="155"/>
      <c r="G68" s="155">
        <f>G31*Tablas!$K2</f>
        <v>451.42301866666668</v>
      </c>
      <c r="H68" s="155">
        <f>H31*Tablas!$K2</f>
        <v>395.63880533333332</v>
      </c>
      <c r="I68" s="155">
        <f>I31*Tablas!$K2</f>
        <v>330.84329600000001</v>
      </c>
      <c r="J68" s="155">
        <f>J31*Tablas!$K2</f>
        <v>286.9668666666667</v>
      </c>
      <c r="K68" s="203">
        <f>K31*Tablas!$K2</f>
        <v>218.63120533333333</v>
      </c>
      <c r="L68" s="56"/>
    </row>
    <row r="69" spans="1:12" ht="23.25" customHeight="1" x14ac:dyDescent="0.2">
      <c r="A69" s="123"/>
      <c r="B69" s="143"/>
      <c r="E69" s="261" t="s">
        <v>38</v>
      </c>
      <c r="F69" s="262"/>
      <c r="G69" s="158">
        <f>(SUM(G66:G68))</f>
        <v>11876.137186666665</v>
      </c>
      <c r="H69" s="158">
        <f>(SUM(H66:H68))</f>
        <v>10409.977871999999</v>
      </c>
      <c r="I69" s="158">
        <f>(SUM(I66:I68))</f>
        <v>8407.2173360000015</v>
      </c>
      <c r="J69" s="158">
        <f>(SUM(J66:J68))</f>
        <v>7290.4602960000002</v>
      </c>
      <c r="K69" s="206">
        <f>(SUM(K66:K68))</f>
        <v>5553.1038826666663</v>
      </c>
    </row>
    <row r="70" spans="1:12" ht="23.25" customHeight="1" x14ac:dyDescent="0.2">
      <c r="A70" s="123"/>
      <c r="B70" s="135"/>
      <c r="E70" s="266" t="s">
        <v>68</v>
      </c>
      <c r="F70" s="267"/>
      <c r="G70" s="155">
        <v>86</v>
      </c>
      <c r="H70" s="155">
        <v>86</v>
      </c>
      <c r="I70" s="155">
        <v>86</v>
      </c>
      <c r="J70" s="155">
        <v>86</v>
      </c>
      <c r="K70" s="203">
        <v>86</v>
      </c>
    </row>
    <row r="71" spans="1:12" ht="34.5" hidden="1" customHeight="1" x14ac:dyDescent="0.2">
      <c r="E71" s="157" t="s">
        <v>51</v>
      </c>
      <c r="F71" s="155"/>
      <c r="G71" s="155">
        <f>(G70)*0%</f>
        <v>0</v>
      </c>
      <c r="H71" s="155">
        <f>(H70)*0%</f>
        <v>0</v>
      </c>
      <c r="I71" s="155">
        <f>(I70)*0%</f>
        <v>0</v>
      </c>
      <c r="J71" s="155">
        <f>(J70)*0%</f>
        <v>0</v>
      </c>
      <c r="K71" s="203">
        <f>(K70)*0%</f>
        <v>0</v>
      </c>
    </row>
    <row r="72" spans="1:12" ht="34.5" customHeight="1" x14ac:dyDescent="0.2">
      <c r="A72" s="123"/>
      <c r="B72" s="143"/>
      <c r="E72" s="157"/>
      <c r="F72" s="155"/>
      <c r="G72" s="155"/>
      <c r="H72" s="155"/>
      <c r="I72" s="155"/>
      <c r="J72" s="155"/>
      <c r="K72" s="203"/>
    </row>
    <row r="73" spans="1:12" ht="34.5" customHeight="1" x14ac:dyDescent="0.2">
      <c r="A73" s="123"/>
      <c r="B73" s="135"/>
      <c r="E73" s="222" t="s">
        <v>46</v>
      </c>
      <c r="F73" s="187"/>
      <c r="G73" s="187">
        <f>SUM(G69:G71)</f>
        <v>11962.137186666665</v>
      </c>
      <c r="H73" s="187">
        <f>SUM(H69:H71)</f>
        <v>10495.977871999999</v>
      </c>
      <c r="I73" s="187">
        <f>SUM(I69:I71)</f>
        <v>8493.2173360000015</v>
      </c>
      <c r="J73" s="187">
        <f>SUM(J69:J71)</f>
        <v>7376.4602960000002</v>
      </c>
      <c r="K73" s="223">
        <f>SUM(K69:K71)</f>
        <v>5639.1038826666663</v>
      </c>
    </row>
    <row r="74" spans="1:12" ht="34.5" customHeight="1" x14ac:dyDescent="0.2">
      <c r="A74" s="53"/>
      <c r="B74" s="77"/>
      <c r="E74" s="224" t="s">
        <v>55</v>
      </c>
      <c r="F74" s="188"/>
      <c r="G74" s="188">
        <f>G69+G71</f>
        <v>11876.137186666665</v>
      </c>
      <c r="H74" s="188">
        <f>H69+H71</f>
        <v>10409.977871999999</v>
      </c>
      <c r="I74" s="188">
        <f>I69+I71</f>
        <v>8407.2173360000015</v>
      </c>
      <c r="J74" s="188">
        <f>J69+J71</f>
        <v>7290.4602960000002</v>
      </c>
      <c r="K74" s="225">
        <f>K69+K71</f>
        <v>5553.1038826666663</v>
      </c>
    </row>
    <row r="75" spans="1:12" ht="38.25" customHeight="1" x14ac:dyDescent="0.2">
      <c r="A75" s="123"/>
      <c r="B75" s="143"/>
      <c r="E75" s="207" t="s">
        <v>40</v>
      </c>
      <c r="F75" s="184"/>
      <c r="G75" s="184">
        <f>G73+(G74*11)</f>
        <v>142599.64623999997</v>
      </c>
      <c r="H75" s="184">
        <f>H73+(H74*11)</f>
        <v>125005.73446399999</v>
      </c>
      <c r="I75" s="184">
        <f>I73+(I74*11)</f>
        <v>100972.60803200002</v>
      </c>
      <c r="J75" s="184">
        <f>J73+(J74*11)</f>
        <v>87571.523552000013</v>
      </c>
      <c r="K75" s="208">
        <f>K73+(K74*11)</f>
        <v>66723.246591999996</v>
      </c>
    </row>
    <row r="76" spans="1:12" ht="23.25" customHeight="1" x14ac:dyDescent="0.2">
      <c r="A76" s="269"/>
      <c r="B76" s="269"/>
      <c r="E76" s="259" t="s">
        <v>39</v>
      </c>
      <c r="F76" s="260"/>
      <c r="G76" s="209">
        <f>G37*Tablas!$K2*12</f>
        <v>7577.2126079999998</v>
      </c>
      <c r="H76" s="209">
        <f>H37*Tablas!$K2*12</f>
        <v>6641.3251519999994</v>
      </c>
      <c r="I76" s="209">
        <f>I37*Tablas!$K2*12</f>
        <v>5556.1076480000002</v>
      </c>
      <c r="J76" s="209">
        <f>J37*Tablas!$K2*12</f>
        <v>4817.1813760000005</v>
      </c>
      <c r="K76" s="210">
        <f>K37*Tablas!$K2*12</f>
        <v>3670.1721279999997</v>
      </c>
    </row>
    <row r="77" spans="1:12" ht="21.75" customHeight="1" x14ac:dyDescent="0.2">
      <c r="A77" s="123"/>
      <c r="B77" s="135"/>
      <c r="E77" s="161"/>
      <c r="F77" s="161"/>
      <c r="G77" s="161"/>
      <c r="H77" s="161"/>
      <c r="I77" s="161"/>
      <c r="J77" s="161"/>
      <c r="K77" s="161"/>
    </row>
    <row r="78" spans="1:12" ht="21.75" customHeight="1" x14ac:dyDescent="0.2">
      <c r="A78" s="123"/>
      <c r="B78" s="135"/>
    </row>
    <row r="79" spans="1:12" ht="31.5" customHeight="1" x14ac:dyDescent="0.2">
      <c r="A79" s="123"/>
      <c r="B79" s="135"/>
      <c r="E79" s="271" t="s">
        <v>91</v>
      </c>
      <c r="F79" s="271"/>
      <c r="G79" s="271"/>
      <c r="H79" s="271"/>
      <c r="I79" s="271"/>
      <c r="J79" s="271"/>
      <c r="K79" s="271"/>
    </row>
    <row r="80" spans="1:12" ht="31.5" customHeight="1" x14ac:dyDescent="0.2">
      <c r="A80" s="269"/>
      <c r="B80" s="269"/>
      <c r="E80" s="270" t="s">
        <v>49</v>
      </c>
      <c r="F80" s="270"/>
      <c r="G80" s="270"/>
      <c r="H80" s="270"/>
      <c r="I80" s="270"/>
      <c r="J80" s="270"/>
      <c r="K80" s="270"/>
    </row>
    <row r="81" spans="1:11" ht="31.5" customHeight="1" x14ac:dyDescent="0.2">
      <c r="A81" s="123"/>
      <c r="B81" s="143"/>
      <c r="E81" s="270"/>
      <c r="F81" s="270"/>
      <c r="G81" s="270"/>
      <c r="H81" s="270"/>
      <c r="I81" s="270"/>
      <c r="J81" s="270"/>
      <c r="K81" s="270"/>
    </row>
    <row r="82" spans="1:11" ht="31.5" customHeight="1" x14ac:dyDescent="0.2">
      <c r="A82" s="123"/>
      <c r="B82" s="143"/>
    </row>
    <row r="83" spans="1:11" ht="31.5" customHeight="1" x14ac:dyDescent="0.2">
      <c r="A83" s="123"/>
      <c r="B83" s="143"/>
    </row>
    <row r="84" spans="1:11" ht="31.5" customHeight="1" x14ac:dyDescent="0.2">
      <c r="A84" s="123"/>
      <c r="B84" s="143"/>
    </row>
    <row r="85" spans="1:11" ht="31.5" customHeight="1" x14ac:dyDescent="0.2">
      <c r="A85" s="123"/>
      <c r="B85" s="143"/>
    </row>
    <row r="86" spans="1:11" ht="40.5" customHeight="1" x14ac:dyDescent="0.2">
      <c r="A86" s="123"/>
      <c r="B86" s="136"/>
    </row>
    <row r="87" spans="1:11" ht="31.5" customHeight="1" x14ac:dyDescent="0.2">
      <c r="A87" s="123"/>
      <c r="B87" s="143"/>
    </row>
    <row r="88" spans="1:11" ht="24" customHeight="1" x14ac:dyDescent="0.2">
      <c r="A88" s="123"/>
      <c r="B88" s="136"/>
    </row>
    <row r="89" spans="1:11" ht="23.25" customHeight="1" x14ac:dyDescent="0.2">
      <c r="A89" s="123"/>
      <c r="B89" s="143"/>
    </row>
    <row r="90" spans="1:11" ht="23.25" customHeight="1" x14ac:dyDescent="0.2">
      <c r="A90" s="269"/>
      <c r="B90" s="269"/>
    </row>
    <row r="91" spans="1:11" ht="38.25" customHeight="1" x14ac:dyDescent="0.2">
      <c r="A91" s="123"/>
      <c r="B91" s="135"/>
    </row>
    <row r="92" spans="1:11" ht="38.25" customHeight="1" x14ac:dyDescent="0.2">
      <c r="A92" s="123"/>
      <c r="B92" s="136"/>
    </row>
    <row r="93" spans="1:11" ht="23.25" customHeight="1" x14ac:dyDescent="0.2">
      <c r="A93" s="123"/>
      <c r="B93" s="143"/>
    </row>
    <row r="94" spans="1:11" ht="23.25" customHeight="1" x14ac:dyDescent="0.2">
      <c r="A94" s="123"/>
      <c r="B94" s="136"/>
    </row>
    <row r="95" spans="1:11" ht="23.25" customHeight="1" x14ac:dyDescent="0.2">
      <c r="A95" s="123"/>
      <c r="B95" s="136"/>
    </row>
    <row r="96" spans="1:11" ht="23.25" customHeight="1" x14ac:dyDescent="0.2">
      <c r="A96" s="123"/>
      <c r="B96" s="136"/>
    </row>
    <row r="97" spans="1:2" x14ac:dyDescent="0.2">
      <c r="A97" s="123"/>
      <c r="B97" s="136"/>
    </row>
  </sheetData>
  <sheetProtection algorithmName="SHA-512" hashValue="OvV7X7Amz44qgmVwuVQqfIyyQcQh8JPXORBhlpIhUfAOLkFriDf6s+RNGvGKKSAkQW5QoU7bFzPf4oPboCKZWg==" saltValue="aYbIDnqaAlTcEt2WYRNk8g==" spinCount="100000" sheet="1" objects="1" scenarios="1"/>
  <mergeCells count="29">
    <mergeCell ref="A80:B80"/>
    <mergeCell ref="A90:B90"/>
    <mergeCell ref="A43:B43"/>
    <mergeCell ref="A60:B60"/>
    <mergeCell ref="E80:K81"/>
    <mergeCell ref="E79:K79"/>
    <mergeCell ref="E39:K39"/>
    <mergeCell ref="E51:K51"/>
    <mergeCell ref="D22:E22"/>
    <mergeCell ref="D20:E20"/>
    <mergeCell ref="F14:I14"/>
    <mergeCell ref="D14:E14"/>
    <mergeCell ref="D18:E18"/>
    <mergeCell ref="A14:B14"/>
    <mergeCell ref="F16:I16"/>
    <mergeCell ref="E70:F70"/>
    <mergeCell ref="E69:F69"/>
    <mergeCell ref="E76:F76"/>
    <mergeCell ref="E65:K65"/>
    <mergeCell ref="A23:B23"/>
    <mergeCell ref="A38:B38"/>
    <mergeCell ref="A64:B64"/>
    <mergeCell ref="A76:B76"/>
    <mergeCell ref="E28:K28"/>
    <mergeCell ref="E37:F37"/>
    <mergeCell ref="E49:F49"/>
    <mergeCell ref="E62:F62"/>
    <mergeCell ref="E55:F55"/>
    <mergeCell ref="E56:F56"/>
  </mergeCells>
  <phoneticPr fontId="11" type="noConversion"/>
  <conditionalFormatting sqref="F18">
    <cfRule type="cellIs" dxfId="22" priority="3" stopIfTrue="1" operator="greaterThan">
      <formula>2</formula>
    </cfRule>
    <cfRule type="cellIs" dxfId="21" priority="4" stopIfTrue="1" operator="lessThan">
      <formula>1</formula>
    </cfRule>
  </conditionalFormatting>
  <conditionalFormatting sqref="I20 I18">
    <cfRule type="cellIs" dxfId="20" priority="1" stopIfTrue="1" operator="greaterThan">
      <formula>73</formula>
    </cfRule>
    <cfRule type="cellIs" dxfId="19" priority="2" stopIfTrue="1" operator="lessThan">
      <formula>18</formula>
    </cfRule>
  </conditionalFormatting>
  <printOptions horizontalCentered="1"/>
  <pageMargins left="0.7" right="0.7" top="0.75" bottom="0.75" header="0.3" footer="0.3"/>
  <pageSetup scale="38" fitToHeight="2" orientation="portrait" r:id="rId1"/>
  <headerFooter alignWithMargins="0"/>
  <rowBreaks count="1" manualBreakCount="1">
    <brk id="71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4"/>
  <sheetViews>
    <sheetView showGridLines="0" zoomScaleNormal="100" zoomScaleSheetLayoutView="75" workbookViewId="0">
      <selection activeCell="D82" sqref="D82"/>
    </sheetView>
  </sheetViews>
  <sheetFormatPr baseColWidth="10" defaultColWidth="8.6640625" defaultRowHeight="16" x14ac:dyDescent="0.2"/>
  <cols>
    <col min="1" max="1" width="70.5" style="41" customWidth="1"/>
    <col min="2" max="2" width="60.1640625" style="41" customWidth="1"/>
    <col min="3" max="3" width="5.5" style="41" customWidth="1"/>
    <col min="4" max="4" width="17.33203125" style="41" customWidth="1"/>
    <col min="5" max="5" width="17.6640625" style="41" customWidth="1"/>
    <col min="6" max="6" width="34.1640625" style="41" customWidth="1"/>
    <col min="7" max="7" width="23" style="41" customWidth="1"/>
    <col min="8" max="8" width="21.6640625" style="41" customWidth="1"/>
    <col min="9" max="9" width="26.33203125" style="41" customWidth="1"/>
    <col min="10" max="10" width="25.5" style="41" customWidth="1"/>
    <col min="11" max="16384" width="8.6640625" style="41"/>
  </cols>
  <sheetData>
    <row r="1" spans="1:10" ht="18" customHeight="1" x14ac:dyDescent="0.2"/>
    <row r="2" spans="1:10" ht="18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</row>
    <row r="3" spans="1:10" ht="18" customHeight="1" x14ac:dyDescent="0.2">
      <c r="A3" s="40"/>
      <c r="B3" s="40"/>
      <c r="C3" s="40"/>
      <c r="D3" s="40"/>
      <c r="E3" s="40"/>
      <c r="F3" s="40"/>
      <c r="G3" s="40"/>
      <c r="H3" s="40" t="s">
        <v>1</v>
      </c>
      <c r="I3" s="40" t="s">
        <v>1</v>
      </c>
      <c r="J3" s="40" t="s">
        <v>1</v>
      </c>
    </row>
    <row r="4" spans="1:10" ht="18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ht="18" customHeigh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ht="18" customHeight="1" x14ac:dyDescent="0.2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ht="18" customHeight="1" x14ac:dyDescent="0.2">
      <c r="A7" s="40"/>
      <c r="B7" s="40"/>
      <c r="C7" s="40"/>
      <c r="D7" s="40"/>
      <c r="E7" s="40"/>
      <c r="F7" s="40"/>
      <c r="G7" s="40"/>
      <c r="H7" s="42" t="s">
        <v>1</v>
      </c>
      <c r="I7" s="42" t="s">
        <v>1</v>
      </c>
      <c r="J7" s="42" t="s">
        <v>1</v>
      </c>
    </row>
    <row r="8" spans="1:10" ht="18" customHeight="1" x14ac:dyDescent="0.2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ht="18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</row>
    <row r="10" spans="1:10" ht="18" customHeight="1" x14ac:dyDescent="0.2">
      <c r="A10" s="40"/>
      <c r="B10" s="40"/>
      <c r="C10" s="40"/>
      <c r="D10" s="40"/>
      <c r="E10" s="40"/>
      <c r="F10" s="40"/>
      <c r="G10" s="40"/>
      <c r="H10" s="40"/>
      <c r="I10" s="40"/>
      <c r="J10" s="40"/>
    </row>
    <row r="11" spans="1:10" ht="18" customHeight="1" x14ac:dyDescent="0.2">
      <c r="A11" s="59"/>
      <c r="B11" s="59"/>
      <c r="C11" s="59"/>
      <c r="D11" s="59"/>
      <c r="E11" s="59"/>
      <c r="F11" s="59"/>
      <c r="G11" s="59"/>
      <c r="H11" s="59"/>
      <c r="I11" s="59"/>
      <c r="J11" s="59"/>
    </row>
    <row r="12" spans="1:10" ht="21.75" customHeight="1" x14ac:dyDescent="0.2">
      <c r="A12" s="256" t="s">
        <v>20</v>
      </c>
      <c r="B12" s="256"/>
      <c r="C12" s="43"/>
      <c r="D12" s="251" t="s">
        <v>80</v>
      </c>
      <c r="E12" s="251"/>
      <c r="F12" s="252" t="str">
        <f>+'INGRESO DE DATOS'!$D$15</f>
        <v>JOHN DOE</v>
      </c>
      <c r="G12" s="252"/>
      <c r="H12" s="252"/>
      <c r="I12" s="252"/>
      <c r="J12" s="44"/>
    </row>
    <row r="13" spans="1:10" ht="12" customHeight="1" x14ac:dyDescent="0.2">
      <c r="A13" s="176"/>
      <c r="B13" s="176"/>
      <c r="C13" s="177"/>
      <c r="D13" s="178"/>
      <c r="E13" s="178"/>
      <c r="F13" s="61"/>
      <c r="G13" s="61"/>
      <c r="H13" s="61"/>
      <c r="I13" s="61"/>
      <c r="J13" s="44"/>
    </row>
    <row r="14" spans="1:10" ht="21.75" customHeight="1" x14ac:dyDescent="0.2">
      <c r="A14" s="175"/>
      <c r="B14" s="175"/>
      <c r="C14" s="43"/>
      <c r="D14" s="77"/>
      <c r="E14" s="77" t="s">
        <v>86</v>
      </c>
      <c r="F14" s="252" t="str">
        <f>+'INGRESO DE DATOS'!$D$21</f>
        <v>NOMBRE DE AGENTE</v>
      </c>
      <c r="G14" s="252"/>
      <c r="H14" s="252"/>
      <c r="I14" s="252"/>
      <c r="J14" s="44"/>
    </row>
    <row r="15" spans="1:10" ht="12" customHeight="1" x14ac:dyDescent="0.2">
      <c r="A15" s="137"/>
      <c r="B15" s="135"/>
      <c r="C15" s="45"/>
      <c r="D15" s="78"/>
      <c r="E15" s="78"/>
      <c r="F15" s="78"/>
      <c r="G15" s="78"/>
      <c r="H15" s="78"/>
      <c r="I15" s="78"/>
      <c r="J15" s="78"/>
    </row>
    <row r="16" spans="1:10" ht="21.75" customHeight="1" x14ac:dyDescent="0.2">
      <c r="A16" s="137"/>
      <c r="B16" s="135"/>
      <c r="C16" s="45"/>
      <c r="D16" s="251" t="s">
        <v>81</v>
      </c>
      <c r="E16" s="251"/>
      <c r="F16" s="181">
        <f>+'INGRESO DE DATOS'!$D$17</f>
        <v>2</v>
      </c>
      <c r="G16" s="78"/>
      <c r="H16" s="77" t="s">
        <v>82</v>
      </c>
      <c r="I16" s="181">
        <f>+'INGRESO DE DATOS'!$D$19</f>
        <v>65</v>
      </c>
      <c r="J16" s="44"/>
    </row>
    <row r="17" spans="1:13" ht="12" customHeight="1" x14ac:dyDescent="0.2">
      <c r="A17" s="137"/>
      <c r="B17" s="146"/>
      <c r="C17" s="45"/>
      <c r="D17" s="53"/>
      <c r="E17" s="53"/>
      <c r="F17" s="78"/>
      <c r="G17" s="78"/>
      <c r="H17" s="78"/>
      <c r="I17" s="78"/>
      <c r="J17" s="78"/>
    </row>
    <row r="18" spans="1:13" ht="21.75" customHeight="1" x14ac:dyDescent="0.2">
      <c r="A18" s="137"/>
      <c r="B18" s="135"/>
      <c r="C18" s="45"/>
      <c r="D18" s="251" t="s">
        <v>84</v>
      </c>
      <c r="E18" s="251"/>
      <c r="F18" s="181">
        <f>+'INGRESO DE DATOS'!$H$17</f>
        <v>3</v>
      </c>
      <c r="G18" s="78"/>
      <c r="H18" s="77" t="s">
        <v>88</v>
      </c>
      <c r="I18" s="181">
        <f>+'INGRESO DE DATOS'!$H$19</f>
        <v>71</v>
      </c>
      <c r="J18" s="53"/>
    </row>
    <row r="19" spans="1:13" ht="12" customHeight="1" x14ac:dyDescent="0.2">
      <c r="A19" s="123"/>
      <c r="B19" s="147"/>
      <c r="C19" s="45"/>
      <c r="D19" s="78"/>
      <c r="E19" s="79"/>
      <c r="F19" s="78"/>
      <c r="G19" s="78"/>
      <c r="H19" s="78" t="s">
        <v>1</v>
      </c>
      <c r="I19" s="78" t="s">
        <v>1</v>
      </c>
      <c r="J19" s="78"/>
    </row>
    <row r="20" spans="1:13" ht="21.75" customHeight="1" x14ac:dyDescent="0.2">
      <c r="A20" s="148"/>
      <c r="B20" s="147"/>
      <c r="C20" s="46"/>
      <c r="D20" s="78"/>
      <c r="E20" s="180" t="s">
        <v>41</v>
      </c>
      <c r="F20" s="47">
        <f ca="1">NOW()</f>
        <v>44901.627571874997</v>
      </c>
      <c r="H20" s="53"/>
      <c r="I20" s="80"/>
      <c r="J20" s="53"/>
    </row>
    <row r="21" spans="1:13" s="50" customFormat="1" ht="21.75" customHeight="1" x14ac:dyDescent="0.2">
      <c r="A21" s="272"/>
      <c r="B21" s="272"/>
      <c r="C21" s="46"/>
      <c r="D21" s="45"/>
      <c r="E21" s="45"/>
      <c r="F21" s="40"/>
      <c r="G21" s="40" t="s">
        <v>1</v>
      </c>
      <c r="H21" s="49" t="b">
        <v>0</v>
      </c>
      <c r="I21" s="40"/>
      <c r="J21" s="40" t="s">
        <v>1</v>
      </c>
    </row>
    <row r="22" spans="1:13" s="50" customFormat="1" ht="24" customHeight="1" x14ac:dyDescent="0.2">
      <c r="A22" s="149"/>
      <c r="B22" s="143"/>
      <c r="C22" s="45"/>
      <c r="E22" s="191" t="s">
        <v>33</v>
      </c>
      <c r="F22" s="191"/>
      <c r="G22" s="191" t="s">
        <v>3</v>
      </c>
      <c r="H22" s="191" t="s">
        <v>4</v>
      </c>
      <c r="I22" s="191" t="s">
        <v>5</v>
      </c>
      <c r="J22" s="191" t="s">
        <v>70</v>
      </c>
    </row>
    <row r="23" spans="1:13" s="50" customFormat="1" ht="24" customHeight="1" x14ac:dyDescent="0.2">
      <c r="A23" s="123"/>
      <c r="B23" s="143"/>
      <c r="C23" s="45"/>
      <c r="E23" s="192" t="s">
        <v>34</v>
      </c>
      <c r="F23" s="193"/>
      <c r="G23" s="193">
        <v>250</v>
      </c>
      <c r="H23" s="193">
        <v>2000</v>
      </c>
      <c r="I23" s="193">
        <v>5000</v>
      </c>
      <c r="J23" s="195">
        <v>10000</v>
      </c>
      <c r="K23" s="43"/>
      <c r="L23" s="43"/>
    </row>
    <row r="24" spans="1:13" s="50" customFormat="1" ht="24" customHeight="1" x14ac:dyDescent="0.2">
      <c r="A24" s="123"/>
      <c r="B24" s="143"/>
      <c r="C24" s="45"/>
      <c r="D24" s="45"/>
      <c r="E24" s="196" t="s">
        <v>35</v>
      </c>
      <c r="F24" s="197"/>
      <c r="G24" s="197">
        <v>5000</v>
      </c>
      <c r="H24" s="197">
        <v>2000</v>
      </c>
      <c r="I24" s="197">
        <v>5000</v>
      </c>
      <c r="J24" s="199">
        <v>10000</v>
      </c>
      <c r="K24" s="51"/>
      <c r="L24" s="51"/>
    </row>
    <row r="25" spans="1:13" s="50" customFormat="1" ht="24" customHeight="1" x14ac:dyDescent="0.2">
      <c r="A25" s="149"/>
      <c r="B25" s="147"/>
      <c r="C25" s="45"/>
      <c r="D25" s="45"/>
      <c r="E25" s="159"/>
      <c r="F25" s="182"/>
      <c r="G25" s="159"/>
      <c r="H25" s="159"/>
      <c r="I25" s="159"/>
      <c r="J25" s="156"/>
      <c r="K25" s="51"/>
      <c r="L25" s="51"/>
      <c r="M25" s="52"/>
    </row>
    <row r="26" spans="1:13" s="50" customFormat="1" ht="24" customHeight="1" x14ac:dyDescent="0.2">
      <c r="A26" s="123"/>
      <c r="B26" s="147"/>
      <c r="C26" s="45"/>
      <c r="D26" s="45"/>
      <c r="E26" s="254" t="s">
        <v>57</v>
      </c>
      <c r="F26" s="254"/>
      <c r="G26" s="254"/>
      <c r="H26" s="254"/>
      <c r="I26" s="254"/>
      <c r="J26" s="254"/>
      <c r="K26" s="40"/>
      <c r="L26" s="40"/>
      <c r="M26" s="53"/>
    </row>
    <row r="27" spans="1:13" s="52" customFormat="1" ht="24" customHeight="1" x14ac:dyDescent="0.2">
      <c r="A27" s="123"/>
      <c r="B27" s="147"/>
      <c r="C27" s="45"/>
      <c r="D27" s="45"/>
      <c r="E27" s="200" t="s">
        <v>36</v>
      </c>
      <c r="F27" s="201"/>
      <c r="G27" s="201">
        <f>(VLOOKUP($I$16,Tablas!$A$155:$G$221,3,TRUE))*1.1494</f>
        <v>30198.1862</v>
      </c>
      <c r="H27" s="201">
        <f>(VLOOKUP($I$16,Tablas!$A$155:$G$221,4,TRUE))*1.1494</f>
        <v>27406.293600000001</v>
      </c>
      <c r="I27" s="201">
        <f>(VLOOKUP($I$16,Tablas!$A$155:$G$221,5,TRUE))*1.1494</f>
        <v>19511.064999999999</v>
      </c>
      <c r="J27" s="202">
        <f>(VLOOKUP($I$16,Tablas!$A$155:$G$221,6,TRUE))*1.1494</f>
        <v>14254.8588</v>
      </c>
      <c r="K27" s="44"/>
      <c r="L27" s="44"/>
      <c r="M27" s="53"/>
    </row>
    <row r="28" spans="1:13" s="53" customFormat="1" ht="24" customHeight="1" x14ac:dyDescent="0.15">
      <c r="A28" s="149"/>
      <c r="B28" s="147"/>
      <c r="C28" s="45"/>
      <c r="D28" s="54"/>
      <c r="E28" s="157" t="s">
        <v>37</v>
      </c>
      <c r="F28" s="155"/>
      <c r="G28" s="155">
        <f>(IF($F$16=1,0,(VLOOKUP($I$18,Tablas!$A$155:$G$221,3,TRUE))))*1.1494</f>
        <v>50255.216200000003</v>
      </c>
      <c r="H28" s="155">
        <f>(IF($F$16=1,0,(VLOOKUP($I$18,Tablas!$A$155:$G$221,4,TRUE))))*1.1494</f>
        <v>45605.893199999999</v>
      </c>
      <c r="I28" s="155">
        <f>(IF($F$16=1,0,(VLOOKUP($I$18,Tablas!$A$155:$G$221,5,TRUE))))*1.1494</f>
        <v>32665.948</v>
      </c>
      <c r="J28" s="203">
        <f>(IF($F$16=1,0,(VLOOKUP($I$18,Tablas!$A$155:$G$221,6,TRUE))))*1.1494</f>
        <v>23864.992200000001</v>
      </c>
      <c r="K28" s="55"/>
      <c r="L28" s="55"/>
    </row>
    <row r="29" spans="1:13" s="53" customFormat="1" ht="24" customHeight="1" x14ac:dyDescent="0.15">
      <c r="A29" s="149"/>
      <c r="B29" s="147"/>
      <c r="C29" s="45"/>
      <c r="D29" s="54"/>
      <c r="E29" s="157" t="s">
        <v>48</v>
      </c>
      <c r="F29" s="155"/>
      <c r="G29" s="155">
        <f>(IF($F$18=0,0,(VLOOKUP($F$18,Tablas!$A$222:$G$224,3,TRUE))))*1.1494</f>
        <v>7623.9701999999997</v>
      </c>
      <c r="H29" s="155">
        <f>(IF($F$18=0,0,(VLOOKUP($F$18,Tablas!$A$222:$G$224,4,TRUE))))*1.1494</f>
        <v>6919.3879999999999</v>
      </c>
      <c r="I29" s="155">
        <f>(IF($F$18=0,0,(VLOOKUP($F$18,Tablas!$A$222:$G$224,5,TRUE))))*1.1494</f>
        <v>5267.7002000000002</v>
      </c>
      <c r="J29" s="203">
        <f>(IF($F$18=0,0,(VLOOKUP($F$18,Tablas!$A$222:$G$224,6,TRUE))))*1.1494</f>
        <v>3848.1911999999998</v>
      </c>
      <c r="K29" s="55"/>
      <c r="L29" s="55"/>
    </row>
    <row r="30" spans="1:13" s="53" customFormat="1" ht="24" customHeight="1" x14ac:dyDescent="0.15">
      <c r="A30" s="149"/>
      <c r="B30" s="147"/>
      <c r="C30" s="54"/>
      <c r="D30" s="45"/>
      <c r="E30" s="205" t="s">
        <v>38</v>
      </c>
      <c r="F30" s="158"/>
      <c r="G30" s="158">
        <f>(SUM(G27:G29))</f>
        <v>88077.372600000002</v>
      </c>
      <c r="H30" s="158">
        <f>(SUM(H27:H29))</f>
        <v>79931.574800000002</v>
      </c>
      <c r="I30" s="158">
        <f>(SUM(I27:I29))</f>
        <v>57444.713199999998</v>
      </c>
      <c r="J30" s="206">
        <f>(SUM(J27:J29))</f>
        <v>41968.042200000004</v>
      </c>
      <c r="K30" s="55"/>
      <c r="L30" s="55"/>
      <c r="M30" s="56"/>
    </row>
    <row r="31" spans="1:13" s="53" customFormat="1" ht="23.25" customHeight="1" x14ac:dyDescent="0.15">
      <c r="A31" s="149"/>
      <c r="B31" s="147"/>
      <c r="C31" s="54"/>
      <c r="D31" s="54"/>
      <c r="E31" s="157" t="s">
        <v>68</v>
      </c>
      <c r="F31" s="155"/>
      <c r="G31" s="155">
        <v>86</v>
      </c>
      <c r="H31" s="155">
        <v>86</v>
      </c>
      <c r="I31" s="155">
        <v>86</v>
      </c>
      <c r="J31" s="203">
        <v>86</v>
      </c>
      <c r="K31" s="57"/>
      <c r="L31" s="57"/>
    </row>
    <row r="32" spans="1:13" s="56" customFormat="1" ht="35.25" hidden="1" customHeight="1" x14ac:dyDescent="0.15">
      <c r="C32" s="45"/>
      <c r="D32" s="58"/>
      <c r="E32" s="226" t="s">
        <v>52</v>
      </c>
      <c r="F32" s="155"/>
      <c r="G32" s="155">
        <f>(G31)*0%</f>
        <v>0</v>
      </c>
      <c r="H32" s="155">
        <f>(H31)*0%</f>
        <v>0</v>
      </c>
      <c r="I32" s="155">
        <f>(I31)*0%</f>
        <v>0</v>
      </c>
      <c r="J32" s="203">
        <f>(J31)*0%</f>
        <v>0</v>
      </c>
      <c r="K32" s="55"/>
      <c r="L32" s="55"/>
      <c r="M32" s="53"/>
    </row>
    <row r="33" spans="1:13" s="56" customFormat="1" ht="47" customHeight="1" x14ac:dyDescent="0.15">
      <c r="A33" s="123"/>
      <c r="B33" s="136"/>
      <c r="C33" s="45"/>
      <c r="D33" s="58"/>
      <c r="E33" s="226"/>
      <c r="F33" s="155"/>
      <c r="G33" s="155"/>
      <c r="H33" s="155"/>
      <c r="I33" s="155"/>
      <c r="J33" s="203"/>
      <c r="K33" s="55"/>
      <c r="L33" s="55"/>
      <c r="M33" s="53"/>
    </row>
    <row r="34" spans="1:13" s="53" customFormat="1" ht="24" customHeight="1" x14ac:dyDescent="0.15">
      <c r="A34" s="149"/>
      <c r="B34" s="143"/>
      <c r="C34" s="54"/>
      <c r="D34" s="58"/>
      <c r="E34" s="227" t="s">
        <v>40</v>
      </c>
      <c r="F34" s="228"/>
      <c r="G34" s="228">
        <f>SUM(G30:G32)</f>
        <v>88163.372600000002</v>
      </c>
      <c r="H34" s="228">
        <f>SUM(H30:H32)</f>
        <v>80017.574800000002</v>
      </c>
      <c r="I34" s="228">
        <f>SUM(I30:I32)</f>
        <v>57530.713199999998</v>
      </c>
      <c r="J34" s="229">
        <f>SUM(J30:J32)</f>
        <v>42054.042200000004</v>
      </c>
      <c r="K34" s="55"/>
      <c r="L34" s="55"/>
    </row>
    <row r="35" spans="1:13" s="53" customFormat="1" ht="27" customHeight="1" x14ac:dyDescent="0.15">
      <c r="A35" s="123"/>
      <c r="B35" s="147"/>
      <c r="C35" s="58"/>
      <c r="D35" s="58"/>
      <c r="E35" s="160"/>
      <c r="F35" s="160"/>
      <c r="G35" s="160"/>
      <c r="H35" s="160"/>
      <c r="I35" s="160"/>
      <c r="J35" s="158"/>
      <c r="K35" s="57"/>
      <c r="L35" s="57"/>
    </row>
    <row r="36" spans="1:13" s="53" customFormat="1" ht="27.75" customHeight="1" x14ac:dyDescent="0.15">
      <c r="A36" s="269"/>
      <c r="B36" s="269"/>
      <c r="C36" s="58"/>
      <c r="D36" s="58"/>
      <c r="E36" s="254" t="s">
        <v>58</v>
      </c>
      <c r="F36" s="254"/>
      <c r="G36" s="254"/>
      <c r="H36" s="254"/>
      <c r="I36" s="254"/>
      <c r="J36" s="254"/>
      <c r="K36" s="57"/>
      <c r="L36" s="57"/>
      <c r="M36" s="56"/>
    </row>
    <row r="37" spans="1:13" s="53" customFormat="1" ht="24" customHeight="1" x14ac:dyDescent="0.15">
      <c r="A37" s="123"/>
      <c r="B37" s="143"/>
      <c r="C37" s="58"/>
      <c r="D37" s="46"/>
      <c r="E37" s="200" t="s">
        <v>36</v>
      </c>
      <c r="F37" s="201"/>
      <c r="G37" s="201">
        <f>(VLOOKUP($I$16,Tablas!$A$530:$G$596,3,TRUE))*1.1494</f>
        <v>16005.038686</v>
      </c>
      <c r="H37" s="201">
        <f>(VLOOKUP($I$16,Tablas!$A$530:$G$596,4,TRUE))*1.1494</f>
        <v>14525.335608000001</v>
      </c>
      <c r="I37" s="201">
        <f>(VLOOKUP($I$16,Tablas!$A$530:$G$596,5,TRUE))*1.1494</f>
        <v>10340.864449999999</v>
      </c>
      <c r="J37" s="202">
        <f>(VLOOKUP($I$16,Tablas!$A$530:$G$596,6,TRUE))*1.1494</f>
        <v>7555.0751639999999</v>
      </c>
    </row>
    <row r="38" spans="1:13" s="56" customFormat="1" ht="35.25" customHeight="1" x14ac:dyDescent="0.15">
      <c r="A38" s="123"/>
      <c r="B38" s="147"/>
      <c r="C38" s="58"/>
      <c r="D38" s="46"/>
      <c r="E38" s="157" t="s">
        <v>37</v>
      </c>
      <c r="F38" s="155"/>
      <c r="G38" s="155">
        <f>(IF($F$16=1,0,(VLOOKUP($I$18,Tablas!$A$530:$G$596,3,TRUE))))*1.1494</f>
        <v>26635.264586000001</v>
      </c>
      <c r="H38" s="155">
        <f>(IF($F$16=1,0,(VLOOKUP($I$18,Tablas!$A$530:$G$596,4,TRUE))))*1.1494</f>
        <v>24171.123395999999</v>
      </c>
      <c r="I38" s="155">
        <f>(IF($F$16=1,0,(VLOOKUP($I$18,Tablas!$A$530:$G$596,5,TRUE))))*1.1494</f>
        <v>17312.952440000001</v>
      </c>
      <c r="J38" s="203">
        <f>(IF($F$16=1,0,(VLOOKUP($I$18,Tablas!$A$530:$G$596,6,TRUE))))*1.1494</f>
        <v>12648.445866000002</v>
      </c>
      <c r="K38" s="44"/>
      <c r="L38" s="44"/>
      <c r="M38" s="53"/>
    </row>
    <row r="39" spans="1:13" s="53" customFormat="1" ht="31.5" customHeight="1" x14ac:dyDescent="0.15">
      <c r="A39" s="123"/>
      <c r="B39" s="147"/>
      <c r="C39" s="46"/>
      <c r="D39" s="45"/>
      <c r="E39" s="157" t="s">
        <v>48</v>
      </c>
      <c r="F39" s="155"/>
      <c r="G39" s="155">
        <f>(IF($F$18=0,0,(VLOOKUP($F$18,Tablas!$A$597:$G$599,3,TRUE))))*1.1494</f>
        <v>4040.7042060000003</v>
      </c>
      <c r="H39" s="155">
        <f>(IF($F$18=0,0,(VLOOKUP($F$18,Tablas!$A$597:$G$599,4,TRUE))))*1.1494</f>
        <v>3667.2756400000003</v>
      </c>
      <c r="I39" s="155">
        <f>(IF($F$18=0,0,(VLOOKUP($F$18,Tablas!$A$597:$G$599,5,TRUE))))*1.1494</f>
        <v>2791.8811060000003</v>
      </c>
      <c r="J39" s="203">
        <f>(IF($F$18=0,0,(VLOOKUP($F$18,Tablas!$A$597:$G$599,6,TRUE))))*1.1494</f>
        <v>2039.541336</v>
      </c>
      <c r="K39" s="55"/>
      <c r="L39" s="55"/>
    </row>
    <row r="40" spans="1:13" s="53" customFormat="1" ht="24" customHeight="1" x14ac:dyDescent="0.15">
      <c r="A40" s="123"/>
      <c r="B40" s="147"/>
      <c r="C40" s="46"/>
      <c r="D40" s="45"/>
      <c r="E40" s="205" t="s">
        <v>38</v>
      </c>
      <c r="F40" s="158"/>
      <c r="G40" s="158">
        <f>(SUM(G37:G39))</f>
        <v>46681.007478000007</v>
      </c>
      <c r="H40" s="158">
        <f>(SUM(H37:H39))</f>
        <v>42363.734644000004</v>
      </c>
      <c r="I40" s="158">
        <f>(SUM(I37:I39))</f>
        <v>30445.697996000003</v>
      </c>
      <c r="J40" s="206">
        <f>(SUM(J37:J39))</f>
        <v>22243.062366000002</v>
      </c>
      <c r="K40" s="55"/>
      <c r="L40" s="55"/>
    </row>
    <row r="41" spans="1:13" s="53" customFormat="1" ht="30" customHeight="1" x14ac:dyDescent="0.15">
      <c r="A41" s="269"/>
      <c r="B41" s="269"/>
      <c r="C41" s="45"/>
      <c r="D41" s="45"/>
      <c r="E41" s="157" t="s">
        <v>68</v>
      </c>
      <c r="F41" s="155"/>
      <c r="G41" s="155">
        <v>86</v>
      </c>
      <c r="H41" s="155">
        <v>86</v>
      </c>
      <c r="I41" s="155">
        <v>86</v>
      </c>
      <c r="J41" s="203">
        <v>86</v>
      </c>
      <c r="K41" s="55"/>
      <c r="L41" s="55"/>
      <c r="M41" s="56"/>
    </row>
    <row r="42" spans="1:13" s="53" customFormat="1" ht="24" hidden="1" customHeight="1" x14ac:dyDescent="0.15">
      <c r="A42" s="275"/>
      <c r="B42" s="273"/>
      <c r="C42" s="45"/>
      <c r="D42" s="45"/>
      <c r="E42" s="226" t="s">
        <v>52</v>
      </c>
      <c r="F42" s="155"/>
      <c r="G42" s="155">
        <f>(G41)*0%</f>
        <v>0</v>
      </c>
      <c r="H42" s="155">
        <f>(H41)*0%</f>
        <v>0</v>
      </c>
      <c r="I42" s="155">
        <f>(I41)*0%</f>
        <v>0</v>
      </c>
      <c r="J42" s="203">
        <f>(J41)*0%</f>
        <v>0</v>
      </c>
      <c r="K42" s="57"/>
      <c r="L42" s="57"/>
    </row>
    <row r="43" spans="1:13" s="56" customFormat="1" ht="24" customHeight="1" x14ac:dyDescent="0.15">
      <c r="A43" s="275"/>
      <c r="B43" s="274"/>
      <c r="C43" s="45"/>
      <c r="D43" s="46"/>
      <c r="E43" s="230" t="s">
        <v>46</v>
      </c>
      <c r="F43" s="189"/>
      <c r="G43" s="189">
        <f>SUM(G40:G42)</f>
        <v>46767.007478000007</v>
      </c>
      <c r="H43" s="189">
        <f>SUM(H40:H42)</f>
        <v>42449.734644000004</v>
      </c>
      <c r="I43" s="189">
        <f>SUM(I40:I42)</f>
        <v>30531.697996000003</v>
      </c>
      <c r="J43" s="231">
        <f>SUM(J40:J42)</f>
        <v>22329.062366000002</v>
      </c>
      <c r="K43" s="55"/>
      <c r="L43" s="55"/>
    </row>
    <row r="44" spans="1:13" s="53" customFormat="1" ht="24" customHeight="1" x14ac:dyDescent="0.15">
      <c r="A44" s="123"/>
      <c r="B44" s="136"/>
      <c r="C44" s="45"/>
      <c r="D44" s="46"/>
      <c r="E44" s="232" t="s">
        <v>47</v>
      </c>
      <c r="F44" s="190"/>
      <c r="G44" s="190">
        <f>G40+G42</f>
        <v>46681.007478000007</v>
      </c>
      <c r="H44" s="190">
        <f>H40+H42</f>
        <v>42363.734644000004</v>
      </c>
      <c r="I44" s="190">
        <f>I40+I42</f>
        <v>30445.697996000003</v>
      </c>
      <c r="J44" s="233">
        <f>J40+J42</f>
        <v>22243.062366000002</v>
      </c>
      <c r="K44" s="55"/>
      <c r="L44" s="55"/>
    </row>
    <row r="45" spans="1:13" s="53" customFormat="1" ht="20.25" customHeight="1" x14ac:dyDescent="0.15">
      <c r="A45" s="123"/>
      <c r="B45" s="136"/>
      <c r="C45" s="46"/>
      <c r="E45" s="227" t="s">
        <v>40</v>
      </c>
      <c r="F45" s="228"/>
      <c r="G45" s="228">
        <f>G43+G44</f>
        <v>93448.014956000014</v>
      </c>
      <c r="H45" s="228">
        <f t="shared" ref="H45:I45" si="0">H43+H44</f>
        <v>84813.469288000008</v>
      </c>
      <c r="I45" s="228">
        <f t="shared" si="0"/>
        <v>60977.395992000005</v>
      </c>
      <c r="J45" s="229">
        <f t="shared" ref="J45" si="1">J43+J44</f>
        <v>44572.124732000004</v>
      </c>
      <c r="K45" s="57"/>
      <c r="L45" s="57"/>
    </row>
    <row r="46" spans="1:13" s="53" customFormat="1" ht="30" customHeight="1" x14ac:dyDescent="0.2">
      <c r="A46" s="123"/>
      <c r="B46" s="143"/>
      <c r="C46" s="46"/>
      <c r="D46" s="41"/>
      <c r="E46" s="161"/>
      <c r="F46" s="161"/>
      <c r="G46" s="161"/>
      <c r="H46" s="161"/>
      <c r="I46" s="161"/>
      <c r="J46" s="162"/>
      <c r="K46" s="59"/>
      <c r="L46" s="59"/>
      <c r="M46" s="56"/>
    </row>
    <row r="47" spans="1:13" s="53" customFormat="1" ht="24" customHeight="1" x14ac:dyDescent="0.2">
      <c r="A47" s="123"/>
      <c r="B47" s="143"/>
      <c r="C47" s="45"/>
      <c r="D47" s="41"/>
      <c r="E47" s="254" t="s">
        <v>59</v>
      </c>
      <c r="F47" s="254"/>
      <c r="G47" s="254"/>
      <c r="H47" s="254"/>
      <c r="I47" s="254"/>
      <c r="J47" s="254"/>
    </row>
    <row r="48" spans="1:13" s="53" customFormat="1" ht="17.25" customHeight="1" x14ac:dyDescent="0.2">
      <c r="A48" s="123"/>
      <c r="B48" s="143"/>
      <c r="C48" s="41"/>
      <c r="D48" s="41"/>
      <c r="E48" s="200" t="s">
        <v>36</v>
      </c>
      <c r="F48" s="201"/>
      <c r="G48" s="201">
        <f>(VLOOKUP($I$16,Tablas!$A$755:$G$821,3,TRUE))*1.1494</f>
        <v>8304.5012050000005</v>
      </c>
      <c r="H48" s="201">
        <f>(VLOOKUP($I$16,Tablas!$A$755:$G$821,4,TRUE))*1.1494</f>
        <v>7536.73074</v>
      </c>
      <c r="I48" s="201">
        <f>(VLOOKUP($I$16,Tablas!$A$755:$G$821,5,TRUE))*1.1494</f>
        <v>5365.5428750000001</v>
      </c>
      <c r="J48" s="202">
        <f>(VLOOKUP($I$16,Tablas!$A$755:$G$821,6,TRUE))*1.1494</f>
        <v>3920.08617</v>
      </c>
      <c r="K48" s="44"/>
      <c r="L48" s="44"/>
    </row>
    <row r="49" spans="1:13" s="53" customFormat="1" ht="24" customHeight="1" x14ac:dyDescent="0.2">
      <c r="A49" s="123"/>
      <c r="B49" s="143"/>
      <c r="C49" s="41"/>
      <c r="D49" s="41"/>
      <c r="E49" s="157" t="s">
        <v>37</v>
      </c>
      <c r="F49" s="155"/>
      <c r="G49" s="155">
        <f>(IF($F$16=1,0,(VLOOKUP($I$18,Tablas!$A$755:$G$821,3,TRUE))))*1.1494</f>
        <v>13820.184455000001</v>
      </c>
      <c r="H49" s="155">
        <f>(IF($F$16=1,0,(VLOOKUP($I$18,Tablas!$A$755:$G$821,4,TRUE))))*1.1494</f>
        <v>12541.620630000001</v>
      </c>
      <c r="I49" s="155">
        <f>(IF($F$16=1,0,(VLOOKUP($I$18,Tablas!$A$755:$G$821,5,TRUE))))*1.1494</f>
        <v>8983.1357000000007</v>
      </c>
      <c r="J49" s="203">
        <f>(IF($F$16=1,0,(VLOOKUP($I$18,Tablas!$A$755:$G$821,6,TRUE))))*1.1494</f>
        <v>6562.8728550000005</v>
      </c>
      <c r="K49" s="55"/>
      <c r="L49" s="55"/>
    </row>
    <row r="50" spans="1:13" s="56" customFormat="1" ht="36.75" customHeight="1" x14ac:dyDescent="0.2">
      <c r="A50" s="123"/>
      <c r="B50" s="143"/>
      <c r="C50" s="41"/>
      <c r="D50" s="41"/>
      <c r="E50" s="157" t="s">
        <v>48</v>
      </c>
      <c r="F50" s="155"/>
      <c r="G50" s="155">
        <f>(IF($F$18=0,0,(VLOOKUP($F$18,Tablas!$A$822:$G$824,3,TRUE))))*1.1494</f>
        <v>2096.591805</v>
      </c>
      <c r="H50" s="155">
        <f>(IF($F$18=0,0,(VLOOKUP($F$18,Tablas!$A$822:$G$824,4,TRUE))))*1.1494</f>
        <v>1902.8317000000002</v>
      </c>
      <c r="I50" s="155">
        <f>(IF($F$18=0,0,(VLOOKUP($F$18,Tablas!$A$822:$G$824,5,TRUE))))*1.1494</f>
        <v>1448.617555</v>
      </c>
      <c r="J50" s="203">
        <f>(IF($F$18=0,0,(VLOOKUP($F$18,Tablas!$A$822:$G$824,6,TRUE))))*1.1494</f>
        <v>1058.2525800000001</v>
      </c>
      <c r="K50" s="55"/>
      <c r="L50" s="55"/>
      <c r="M50" s="53"/>
    </row>
    <row r="51" spans="1:13" s="53" customFormat="1" ht="24" customHeight="1" x14ac:dyDescent="0.2">
      <c r="A51" s="123"/>
      <c r="B51" s="136"/>
      <c r="C51" s="41"/>
      <c r="D51" s="41"/>
      <c r="E51" s="261" t="s">
        <v>38</v>
      </c>
      <c r="F51" s="262"/>
      <c r="G51" s="158">
        <f>(SUM(G48:G50))</f>
        <v>24221.277465000003</v>
      </c>
      <c r="H51" s="158">
        <f>(SUM(H48:H50))</f>
        <v>21981.183069999999</v>
      </c>
      <c r="I51" s="158">
        <f>(SUM(I48:I50))</f>
        <v>15797.296130000002</v>
      </c>
      <c r="J51" s="206">
        <f>(SUM(J48:J50))</f>
        <v>11541.211605</v>
      </c>
      <c r="K51" s="55"/>
      <c r="L51" s="55"/>
      <c r="M51" s="56"/>
    </row>
    <row r="52" spans="1:13" s="53" customFormat="1" ht="24" customHeight="1" x14ac:dyDescent="0.2">
      <c r="A52" s="123"/>
      <c r="B52" s="143"/>
      <c r="C52" s="41"/>
      <c r="D52" s="41"/>
      <c r="E52" s="266" t="s">
        <v>68</v>
      </c>
      <c r="F52" s="267"/>
      <c r="G52" s="155">
        <v>86</v>
      </c>
      <c r="H52" s="155">
        <v>86</v>
      </c>
      <c r="I52" s="155">
        <v>86</v>
      </c>
      <c r="J52" s="203">
        <v>86</v>
      </c>
      <c r="K52" s="57"/>
      <c r="L52" s="57"/>
    </row>
    <row r="53" spans="1:13" s="53" customFormat="1" ht="24" hidden="1" customHeight="1" x14ac:dyDescent="0.2">
      <c r="C53" s="41"/>
      <c r="D53" s="41"/>
      <c r="E53" s="226" t="s">
        <v>52</v>
      </c>
      <c r="F53" s="155"/>
      <c r="G53" s="155">
        <f>(G52)*0%</f>
        <v>0</v>
      </c>
      <c r="H53" s="155">
        <f>(H52)*0%</f>
        <v>0</v>
      </c>
      <c r="I53" s="155">
        <f>(I52)*0%</f>
        <v>0</v>
      </c>
      <c r="J53" s="203">
        <f>(J52)*0%</f>
        <v>0</v>
      </c>
      <c r="K53" s="55"/>
      <c r="L53" s="55"/>
    </row>
    <row r="54" spans="1:13" s="53" customFormat="1" ht="24" customHeight="1" x14ac:dyDescent="0.2">
      <c r="A54" s="123"/>
      <c r="B54" s="136"/>
      <c r="C54" s="41"/>
      <c r="D54" s="41"/>
      <c r="E54" s="226"/>
      <c r="F54" s="155"/>
      <c r="G54" s="155"/>
      <c r="H54" s="155"/>
      <c r="I54" s="155"/>
      <c r="J54" s="203"/>
      <c r="K54" s="55"/>
      <c r="L54" s="55"/>
    </row>
    <row r="55" spans="1:13" s="53" customFormat="1" ht="24" customHeight="1" x14ac:dyDescent="0.2">
      <c r="A55" s="123"/>
      <c r="B55" s="136"/>
      <c r="C55" s="41"/>
      <c r="D55" s="41"/>
      <c r="E55" s="230" t="s">
        <v>46</v>
      </c>
      <c r="F55" s="189"/>
      <c r="G55" s="189">
        <f>SUM(G51:G53)</f>
        <v>24307.277465000003</v>
      </c>
      <c r="H55" s="189">
        <f>SUM(H51:H53)</f>
        <v>22067.183069999999</v>
      </c>
      <c r="I55" s="189">
        <f>SUM(I51:I53)</f>
        <v>15883.296130000002</v>
      </c>
      <c r="J55" s="231">
        <f>SUM(J51:J53)</f>
        <v>11627.211605</v>
      </c>
      <c r="K55" s="55"/>
      <c r="L55" s="55"/>
    </row>
    <row r="56" spans="1:13" s="56" customFormat="1" ht="31.5" customHeight="1" x14ac:dyDescent="0.2">
      <c r="A56" s="123"/>
      <c r="B56" s="143"/>
      <c r="C56" s="41"/>
      <c r="D56" s="41"/>
      <c r="E56" s="232" t="s">
        <v>56</v>
      </c>
      <c r="F56" s="190"/>
      <c r="G56" s="190">
        <f>G51+G53</f>
        <v>24221.277465000003</v>
      </c>
      <c r="H56" s="190">
        <f>H51+H53</f>
        <v>21981.183069999999</v>
      </c>
      <c r="I56" s="190">
        <f>I51+I53</f>
        <v>15797.296130000002</v>
      </c>
      <c r="J56" s="233">
        <f>J51+J53</f>
        <v>11541.211605</v>
      </c>
      <c r="K56" s="57"/>
      <c r="L56" s="57"/>
      <c r="M56" s="53"/>
    </row>
    <row r="57" spans="1:13" ht="24" customHeight="1" x14ac:dyDescent="0.2">
      <c r="A57" s="123"/>
      <c r="B57" s="147"/>
      <c r="E57" s="227" t="s">
        <v>40</v>
      </c>
      <c r="F57" s="228"/>
      <c r="G57" s="228">
        <f>G55+(G56*3)</f>
        <v>96971.109860000011</v>
      </c>
      <c r="H57" s="228">
        <f t="shared" ref="H57:I57" si="2">H55+(H56*3)</f>
        <v>88010.732279999997</v>
      </c>
      <c r="I57" s="228">
        <f t="shared" si="2"/>
        <v>63275.18452000001</v>
      </c>
      <c r="J57" s="229">
        <f t="shared" ref="J57" si="3">J55+(J56*3)</f>
        <v>46250.846420000002</v>
      </c>
      <c r="K57" s="57"/>
      <c r="L57" s="57"/>
      <c r="M57" s="53"/>
    </row>
    <row r="58" spans="1:13" ht="20" customHeight="1" x14ac:dyDescent="0.2">
      <c r="A58" s="269"/>
      <c r="B58" s="269"/>
      <c r="E58" s="161"/>
      <c r="F58" s="161"/>
      <c r="G58" s="161"/>
      <c r="H58" s="161"/>
      <c r="I58" s="161"/>
      <c r="J58" s="161"/>
      <c r="M58" s="56"/>
    </row>
    <row r="59" spans="1:13" ht="21.75" customHeight="1" x14ac:dyDescent="0.2">
      <c r="A59" s="123"/>
      <c r="B59" s="147"/>
      <c r="E59" s="161"/>
      <c r="F59" s="161"/>
      <c r="G59" s="161"/>
      <c r="H59" s="161"/>
      <c r="I59" s="161"/>
      <c r="J59" s="74"/>
      <c r="K59" s="44"/>
      <c r="L59" s="44"/>
      <c r="M59" s="53"/>
    </row>
    <row r="60" spans="1:13" ht="22.5" customHeight="1" x14ac:dyDescent="0.2">
      <c r="A60" s="123"/>
      <c r="B60" s="143"/>
      <c r="E60" s="254" t="s">
        <v>54</v>
      </c>
      <c r="F60" s="254"/>
      <c r="G60" s="254"/>
      <c r="H60" s="254"/>
      <c r="I60" s="254"/>
      <c r="J60" s="254"/>
      <c r="K60" s="55"/>
      <c r="L60" s="55"/>
      <c r="M60" s="53"/>
    </row>
    <row r="61" spans="1:13" ht="18.75" customHeight="1" x14ac:dyDescent="0.2">
      <c r="A61" s="123"/>
      <c r="B61" s="143"/>
      <c r="E61" s="200" t="s">
        <v>36</v>
      </c>
      <c r="F61" s="201"/>
      <c r="G61" s="201">
        <f>(VLOOKUP($I$16,Tablas!$A$229:$G$295,3,TRUE))*1.1494</f>
        <v>2818.4973786666669</v>
      </c>
      <c r="H61" s="201">
        <f>(VLOOKUP($I$16,Tablas!$A$229:$G$295,4,TRUE))*1.1494</f>
        <v>2557.920736</v>
      </c>
      <c r="I61" s="201">
        <f>(VLOOKUP($I$16,Tablas!$A$229:$G$295,5,TRUE))*1.1494</f>
        <v>1821.0327333333335</v>
      </c>
      <c r="J61" s="202">
        <f>(VLOOKUP($I$16,Tablas!$A$229:$G$295,6,TRUE))*1.1494</f>
        <v>1330.4534879999999</v>
      </c>
      <c r="K61" s="55"/>
      <c r="L61" s="55"/>
      <c r="M61" s="53"/>
    </row>
    <row r="62" spans="1:13" ht="33.75" customHeight="1" x14ac:dyDescent="0.2">
      <c r="A62" s="269"/>
      <c r="B62" s="269"/>
      <c r="E62" s="157" t="s">
        <v>37</v>
      </c>
      <c r="F62" s="155"/>
      <c r="G62" s="155">
        <f>(IF($F$16=1,0,(VLOOKUP($I$18,Tablas!$A$229:$G$295,3,TRUE))))*1.1494</f>
        <v>4690.4868453333338</v>
      </c>
      <c r="H62" s="155">
        <f>(IF($F$16=1,0,(VLOOKUP($I$18,Tablas!$A229:$G$295,4,TRUE))))*1.1494</f>
        <v>4256.5500320000001</v>
      </c>
      <c r="I62" s="155">
        <f>(IF($F$16=1,0,(VLOOKUP($I$18,Tablas!$A$229:$G$295,5,TRUE))))*1.1494</f>
        <v>3048.821813333333</v>
      </c>
      <c r="J62" s="203">
        <f>(IF($F$16=1,0,(VLOOKUP($I$18,Tablas!$A$229:$G$295,6,TRUE))))*1.1494</f>
        <v>2227.3992720000001</v>
      </c>
      <c r="K62" s="55"/>
      <c r="L62" s="55"/>
      <c r="M62" s="53"/>
    </row>
    <row r="63" spans="1:13" ht="24" customHeight="1" x14ac:dyDescent="0.2">
      <c r="A63" s="123"/>
      <c r="B63" s="143"/>
      <c r="E63" s="157" t="s">
        <v>48</v>
      </c>
      <c r="F63" s="155"/>
      <c r="G63" s="155">
        <f>(IF($F$18=0,0,(VLOOKUP($F$18,Tablas!$A$296:$G$298,3,TRUE))))*1.1494</f>
        <v>711.57055200000002</v>
      </c>
      <c r="H63" s="155">
        <f>(IF($F$18=0,0,(VLOOKUP($F$18,Tablas!$A$296:$G$298,4,TRUE))))*1.1494</f>
        <v>645.80954666666662</v>
      </c>
      <c r="I63" s="155">
        <f>(IF($F$18=0,0,(VLOOKUP($F$18,Tablas!$A$296:$G$298,5,TRUE))))*1.1494</f>
        <v>491.65201866666666</v>
      </c>
      <c r="J63" s="203">
        <f>(IF($F$18=0,0,(VLOOKUP($F$18,Tablas!$A$296:$G$298,6,TRUE))))*1.1494</f>
        <v>359.164512</v>
      </c>
      <c r="K63" s="55"/>
      <c r="L63" s="55"/>
      <c r="M63" s="53"/>
    </row>
    <row r="64" spans="1:13" ht="24" customHeight="1" x14ac:dyDescent="0.2">
      <c r="A64" s="150"/>
      <c r="B64" s="135"/>
      <c r="E64" s="261" t="s">
        <v>38</v>
      </c>
      <c r="F64" s="262"/>
      <c r="G64" s="158">
        <f>SUM(G61:G63)</f>
        <v>8220.5547760000009</v>
      </c>
      <c r="H64" s="158">
        <f>SUM(H61:H63)</f>
        <v>7460.2803146666665</v>
      </c>
      <c r="I64" s="158">
        <f>SUM(I61:I63)</f>
        <v>5361.5065653333331</v>
      </c>
      <c r="J64" s="206">
        <f>SUM(J61:J63)</f>
        <v>3917.0172719999996</v>
      </c>
      <c r="K64" s="55"/>
      <c r="L64" s="55"/>
      <c r="M64" s="53"/>
    </row>
    <row r="65" spans="1:13" ht="24" customHeight="1" x14ac:dyDescent="0.2">
      <c r="A65" s="145"/>
      <c r="B65" s="135"/>
      <c r="E65" s="266" t="s">
        <v>68</v>
      </c>
      <c r="F65" s="267"/>
      <c r="G65" s="155">
        <v>86</v>
      </c>
      <c r="H65" s="155">
        <v>86</v>
      </c>
      <c r="I65" s="155">
        <v>86</v>
      </c>
      <c r="J65" s="203">
        <v>86</v>
      </c>
      <c r="K65" s="57"/>
      <c r="L65" s="57"/>
      <c r="M65" s="56"/>
    </row>
    <row r="66" spans="1:13" ht="31.5" hidden="1" customHeight="1" x14ac:dyDescent="0.2">
      <c r="E66" s="226" t="s">
        <v>52</v>
      </c>
      <c r="F66" s="155"/>
      <c r="G66" s="155">
        <f>(G65)*0%</f>
        <v>0</v>
      </c>
      <c r="H66" s="155">
        <f>(H65)*0%</f>
        <v>0</v>
      </c>
      <c r="I66" s="155">
        <f>(I65)*0%</f>
        <v>0</v>
      </c>
      <c r="J66" s="203">
        <f>(J65)*0%</f>
        <v>0</v>
      </c>
      <c r="K66" s="55"/>
      <c r="L66" s="55"/>
      <c r="M66" s="56"/>
    </row>
    <row r="67" spans="1:13" ht="31.5" customHeight="1" x14ac:dyDescent="0.2">
      <c r="A67" s="145"/>
      <c r="B67" s="135"/>
      <c r="E67" s="226"/>
      <c r="F67" s="155"/>
      <c r="G67" s="155"/>
      <c r="H67" s="155"/>
      <c r="I67" s="155"/>
      <c r="J67" s="203"/>
      <c r="K67" s="55"/>
      <c r="L67" s="55"/>
      <c r="M67" s="56"/>
    </row>
    <row r="68" spans="1:13" ht="24" customHeight="1" x14ac:dyDescent="0.2">
      <c r="A68" s="123"/>
      <c r="B68" s="143"/>
      <c r="E68" s="230" t="s">
        <v>46</v>
      </c>
      <c r="F68" s="189"/>
      <c r="G68" s="189">
        <f>SUM(G64:G66)</f>
        <v>8306.5547760000009</v>
      </c>
      <c r="H68" s="189">
        <f>SUM(H64:H66)</f>
        <v>7546.2803146666665</v>
      </c>
      <c r="I68" s="189">
        <f>SUM(I64:I66)</f>
        <v>5447.5065653333331</v>
      </c>
      <c r="J68" s="231">
        <f>SUM(J64:J66)</f>
        <v>4003.0172719999996</v>
      </c>
      <c r="K68" s="55"/>
      <c r="L68" s="55"/>
    </row>
    <row r="69" spans="1:13" ht="24" customHeight="1" x14ac:dyDescent="0.2">
      <c r="A69" s="123"/>
      <c r="B69" s="147"/>
      <c r="E69" s="232" t="s">
        <v>55</v>
      </c>
      <c r="F69" s="190"/>
      <c r="G69" s="190">
        <f>G64+G66</f>
        <v>8220.5547760000009</v>
      </c>
      <c r="H69" s="190">
        <f>H64+H66</f>
        <v>7460.2803146666665</v>
      </c>
      <c r="I69" s="190">
        <f>I64+I66</f>
        <v>5361.5065653333331</v>
      </c>
      <c r="J69" s="233">
        <f>J64+J66</f>
        <v>3917.0172719999996</v>
      </c>
      <c r="K69" s="57"/>
      <c r="L69" s="57"/>
    </row>
    <row r="70" spans="1:13" ht="24" customHeight="1" x14ac:dyDescent="0.2">
      <c r="A70" s="123"/>
      <c r="B70" s="143"/>
      <c r="E70" s="227" t="s">
        <v>40</v>
      </c>
      <c r="F70" s="228"/>
      <c r="G70" s="228">
        <f>G68+(G69*11)</f>
        <v>98732.65731200001</v>
      </c>
      <c r="H70" s="228">
        <f>H68+(H69*11)</f>
        <v>89609.363775999998</v>
      </c>
      <c r="I70" s="228">
        <f>I68+(I69*11)</f>
        <v>64424.078783999998</v>
      </c>
      <c r="J70" s="229">
        <f>J68+(J69*11)</f>
        <v>47090.20726399999</v>
      </c>
      <c r="K70" s="57"/>
      <c r="L70" s="57"/>
    </row>
    <row r="71" spans="1:13" ht="33.75" hidden="1" customHeight="1" x14ac:dyDescent="0.2">
      <c r="A71" s="123"/>
      <c r="B71" s="147"/>
      <c r="J71" s="59"/>
      <c r="K71" s="59"/>
      <c r="L71" s="59"/>
    </row>
    <row r="72" spans="1:13" ht="24" customHeight="1" x14ac:dyDescent="0.2">
      <c r="A72" s="123"/>
      <c r="B72" s="143"/>
    </row>
    <row r="73" spans="1:13" ht="33.75" customHeight="1" x14ac:dyDescent="0.2">
      <c r="A73" s="269"/>
      <c r="B73" s="269"/>
      <c r="E73" s="271" t="s">
        <v>91</v>
      </c>
      <c r="F73" s="271"/>
      <c r="G73" s="271"/>
      <c r="H73" s="271"/>
      <c r="I73" s="271"/>
      <c r="J73" s="271"/>
    </row>
    <row r="74" spans="1:13" ht="24" customHeight="1" x14ac:dyDescent="0.2">
      <c r="A74" s="123"/>
      <c r="B74" s="147"/>
      <c r="E74" s="276" t="s">
        <v>49</v>
      </c>
      <c r="F74" s="276"/>
      <c r="G74" s="276"/>
      <c r="H74" s="276"/>
      <c r="I74" s="276"/>
      <c r="J74" s="276"/>
    </row>
    <row r="75" spans="1:13" ht="24" customHeight="1" x14ac:dyDescent="0.2">
      <c r="A75" s="123"/>
      <c r="B75" s="147"/>
      <c r="E75" s="276"/>
      <c r="F75" s="276"/>
      <c r="G75" s="276"/>
      <c r="H75" s="276"/>
      <c r="I75" s="276"/>
      <c r="J75" s="276"/>
    </row>
    <row r="76" spans="1:13" ht="20.25" customHeight="1" x14ac:dyDescent="0.2">
      <c r="A76" s="123"/>
      <c r="B76" s="147"/>
    </row>
    <row r="77" spans="1:13" ht="19.5" customHeight="1" x14ac:dyDescent="0.2">
      <c r="A77" s="269"/>
      <c r="B77" s="269"/>
    </row>
    <row r="78" spans="1:13" ht="26.25" customHeight="1" x14ac:dyDescent="0.2">
      <c r="A78" s="123"/>
      <c r="B78" s="143"/>
    </row>
    <row r="79" spans="1:13" ht="26.25" customHeight="1" x14ac:dyDescent="0.2">
      <c r="A79" s="123"/>
      <c r="B79" s="143"/>
    </row>
    <row r="80" spans="1:13" ht="26.25" customHeight="1" x14ac:dyDescent="0.2">
      <c r="A80" s="123"/>
      <c r="B80" s="143"/>
    </row>
    <row r="81" spans="1:2" ht="26.25" customHeight="1" x14ac:dyDescent="0.2">
      <c r="A81" s="123"/>
      <c r="B81" s="143"/>
    </row>
    <row r="82" spans="1:2" ht="26.25" customHeight="1" x14ac:dyDescent="0.2">
      <c r="A82" s="123"/>
      <c r="B82" s="143"/>
    </row>
    <row r="83" spans="1:2" ht="26.25" customHeight="1" x14ac:dyDescent="0.2">
      <c r="A83" s="123"/>
      <c r="B83" s="143"/>
    </row>
    <row r="84" spans="1:2" ht="26.25" customHeight="1" x14ac:dyDescent="0.2">
      <c r="A84" s="123"/>
      <c r="B84" s="143"/>
    </row>
    <row r="85" spans="1:2" ht="33.75" customHeight="1" x14ac:dyDescent="0.2">
      <c r="A85" s="123"/>
      <c r="B85" s="143"/>
    </row>
    <row r="86" spans="1:2" ht="26.25" customHeight="1" x14ac:dyDescent="0.2">
      <c r="A86" s="123"/>
      <c r="B86" s="143"/>
    </row>
    <row r="87" spans="1:2" ht="22.5" customHeight="1" x14ac:dyDescent="0.2">
      <c r="A87" s="269"/>
      <c r="B87" s="269"/>
    </row>
    <row r="88" spans="1:2" ht="25.5" customHeight="1" x14ac:dyDescent="0.2">
      <c r="A88" s="123"/>
      <c r="B88" s="135"/>
    </row>
    <row r="89" spans="1:2" ht="25.5" customHeight="1" x14ac:dyDescent="0.2">
      <c r="A89" s="123"/>
      <c r="B89" s="136"/>
    </row>
    <row r="90" spans="1:2" ht="31.5" customHeight="1" x14ac:dyDescent="0.2">
      <c r="A90" s="123"/>
      <c r="B90" s="136"/>
    </row>
    <row r="91" spans="1:2" ht="25.5" customHeight="1" x14ac:dyDescent="0.2">
      <c r="A91" s="123"/>
      <c r="B91" s="136"/>
    </row>
    <row r="92" spans="1:2" ht="25.5" customHeight="1" x14ac:dyDescent="0.2">
      <c r="A92" s="123"/>
      <c r="B92" s="143"/>
    </row>
    <row r="93" spans="1:2" ht="25.5" customHeight="1" x14ac:dyDescent="0.2">
      <c r="A93" s="123"/>
      <c r="B93" s="143"/>
    </row>
    <row r="94" spans="1:2" ht="25.5" customHeight="1" x14ac:dyDescent="0.2">
      <c r="A94" s="123"/>
      <c r="B94" s="136"/>
    </row>
  </sheetData>
  <sheetProtection algorithmName="SHA-512" hashValue="Rm28/+DYC1J41od2n8tsZK+Bnt5UVZQNr/c1vg6vHvToBJclSvLoawd3psQnjOMLbZ4L7pov3RnhJWTZnco2WQ==" saltValue="3BKy4/yEwBDZUbq/DdN5NQ==" spinCount="100000" sheet="1" objects="1" scenarios="1"/>
  <mergeCells count="26">
    <mergeCell ref="E74:J75"/>
    <mergeCell ref="A62:B62"/>
    <mergeCell ref="A73:B73"/>
    <mergeCell ref="A77:B77"/>
    <mergeCell ref="A87:B87"/>
    <mergeCell ref="D12:E12"/>
    <mergeCell ref="D16:E16"/>
    <mergeCell ref="D18:E18"/>
    <mergeCell ref="F12:I12"/>
    <mergeCell ref="F14:I14"/>
    <mergeCell ref="A58:B58"/>
    <mergeCell ref="E73:J73"/>
    <mergeCell ref="A12:B12"/>
    <mergeCell ref="A21:B21"/>
    <mergeCell ref="A36:B36"/>
    <mergeCell ref="A41:B41"/>
    <mergeCell ref="B42:B43"/>
    <mergeCell ref="A42:A43"/>
    <mergeCell ref="E51:F51"/>
    <mergeCell ref="E52:F52"/>
    <mergeCell ref="E64:F64"/>
    <mergeCell ref="E65:F65"/>
    <mergeCell ref="E26:J26"/>
    <mergeCell ref="E36:J36"/>
    <mergeCell ref="E47:J47"/>
    <mergeCell ref="E60:J60"/>
  </mergeCells>
  <phoneticPr fontId="11" type="noConversion"/>
  <conditionalFormatting sqref="F16">
    <cfRule type="cellIs" dxfId="18" priority="3" stopIfTrue="1" operator="greaterThan">
      <formula>2</formula>
    </cfRule>
    <cfRule type="cellIs" dxfId="17" priority="4" stopIfTrue="1" operator="lessThan">
      <formula>1</formula>
    </cfRule>
  </conditionalFormatting>
  <conditionalFormatting sqref="I18 I16">
    <cfRule type="cellIs" dxfId="16" priority="1" stopIfTrue="1" operator="greaterThan">
      <formula>73</formula>
    </cfRule>
    <cfRule type="cellIs" dxfId="15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6" fitToHeight="2" orientation="portrait" r:id="rId1"/>
  <headerFooter alignWithMargins="0"/>
  <rowBreaks count="1" manualBreakCount="1">
    <brk id="64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5"/>
  <sheetViews>
    <sheetView showGridLines="0" zoomScaleNormal="100" zoomScaleSheetLayoutView="50" workbookViewId="0">
      <selection activeCell="M11" sqref="M11"/>
    </sheetView>
  </sheetViews>
  <sheetFormatPr baseColWidth="10" defaultColWidth="8.6640625" defaultRowHeight="16" x14ac:dyDescent="0.2"/>
  <cols>
    <col min="1" max="2" width="70.6640625" style="41" customWidth="1"/>
    <col min="3" max="3" width="4.6640625" style="41" customWidth="1"/>
    <col min="4" max="4" width="16.6640625" style="41" customWidth="1"/>
    <col min="5" max="5" width="17.6640625" style="41" customWidth="1"/>
    <col min="6" max="6" width="32.6640625" style="41" customWidth="1"/>
    <col min="7" max="7" width="23" style="41" customWidth="1"/>
    <col min="8" max="8" width="21.6640625" style="41" customWidth="1"/>
    <col min="9" max="9" width="26.33203125" style="41" customWidth="1"/>
    <col min="10" max="10" width="23.5" style="41" customWidth="1"/>
    <col min="11" max="16384" width="8.6640625" style="41"/>
  </cols>
  <sheetData>
    <row r="1" spans="1:10" ht="17.25" customHeight="1" x14ac:dyDescent="0.2"/>
    <row r="2" spans="1:10" ht="17.25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</row>
    <row r="3" spans="1:10" ht="17.25" customHeight="1" x14ac:dyDescent="0.2">
      <c r="A3" s="40"/>
      <c r="B3" s="40"/>
      <c r="C3" s="40"/>
      <c r="D3" s="40"/>
      <c r="E3" s="40"/>
      <c r="F3" s="40"/>
      <c r="G3" s="40"/>
      <c r="H3" s="40" t="s">
        <v>1</v>
      </c>
      <c r="I3" s="40" t="s">
        <v>1</v>
      </c>
      <c r="J3" s="40" t="s">
        <v>1</v>
      </c>
    </row>
    <row r="4" spans="1:10" ht="17.25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ht="17.25" customHeigh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ht="17.25" customHeight="1" x14ac:dyDescent="0.2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ht="17.25" customHeight="1" x14ac:dyDescent="0.2">
      <c r="A7" s="40"/>
      <c r="B7" s="40"/>
      <c r="C7" s="40"/>
      <c r="D7" s="40"/>
      <c r="E7" s="40"/>
      <c r="F7" s="40"/>
      <c r="G7" s="40"/>
      <c r="H7" s="42" t="s">
        <v>1</v>
      </c>
      <c r="I7" s="42" t="s">
        <v>1</v>
      </c>
      <c r="J7" s="42" t="s">
        <v>1</v>
      </c>
    </row>
    <row r="8" spans="1:10" ht="17.25" customHeight="1" x14ac:dyDescent="0.2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ht="17.2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22.5" customHeight="1" x14ac:dyDescent="0.2">
      <c r="A10" s="43"/>
      <c r="B10" s="43"/>
      <c r="C10" s="43"/>
      <c r="D10" s="43"/>
      <c r="E10" s="43"/>
      <c r="F10" s="43"/>
      <c r="G10" s="43"/>
      <c r="H10" s="43"/>
      <c r="I10" s="43"/>
      <c r="J10" s="43"/>
    </row>
    <row r="11" spans="1:10" ht="22.5" customHeight="1" x14ac:dyDescent="0.2">
      <c r="A11" s="43"/>
      <c r="B11" s="43"/>
      <c r="C11" s="43"/>
      <c r="D11" s="43"/>
      <c r="E11" s="43"/>
      <c r="F11" s="43"/>
      <c r="G11" s="43"/>
      <c r="H11" s="43"/>
      <c r="I11" s="43"/>
      <c r="J11" s="43"/>
    </row>
    <row r="12" spans="1:10" ht="22.5" customHeight="1" x14ac:dyDescent="0.2">
      <c r="A12" s="256" t="s">
        <v>63</v>
      </c>
      <c r="B12" s="256"/>
      <c r="C12" s="43"/>
      <c r="D12" s="251" t="s">
        <v>80</v>
      </c>
      <c r="E12" s="251"/>
      <c r="F12" s="252" t="str">
        <f>+'INGRESO DE DATOS'!$D$15</f>
        <v>JOHN DOE</v>
      </c>
      <c r="G12" s="252"/>
      <c r="H12" s="252"/>
      <c r="I12" s="252"/>
      <c r="J12" s="44"/>
    </row>
    <row r="13" spans="1:10" ht="11.25" customHeight="1" x14ac:dyDescent="0.2">
      <c r="C13" s="43"/>
      <c r="D13" s="77"/>
      <c r="E13" s="77"/>
      <c r="F13" s="61"/>
      <c r="G13" s="61"/>
      <c r="H13" s="61"/>
      <c r="I13" s="61"/>
      <c r="J13" s="44"/>
    </row>
    <row r="14" spans="1:10" ht="22.5" customHeight="1" x14ac:dyDescent="0.2">
      <c r="C14" s="43"/>
      <c r="D14" s="77"/>
      <c r="E14" s="77" t="s">
        <v>86</v>
      </c>
      <c r="F14" s="252" t="str">
        <f>+'INGRESO DE DATOS'!$D$21</f>
        <v>NOMBRE DE AGENTE</v>
      </c>
      <c r="G14" s="252"/>
      <c r="H14" s="252"/>
      <c r="I14" s="252"/>
      <c r="J14" s="44"/>
    </row>
    <row r="15" spans="1:10" ht="11.25" customHeight="1" x14ac:dyDescent="0.2">
      <c r="A15" s="137"/>
      <c r="B15" s="135"/>
      <c r="C15" s="45"/>
      <c r="D15" s="78"/>
      <c r="E15" s="78"/>
      <c r="F15" s="78"/>
      <c r="G15" s="78"/>
      <c r="H15" s="78"/>
      <c r="I15" s="78"/>
      <c r="J15" s="78"/>
    </row>
    <row r="16" spans="1:10" ht="22.5" customHeight="1" x14ac:dyDescent="0.2">
      <c r="C16" s="45"/>
      <c r="D16" s="251" t="s">
        <v>81</v>
      </c>
      <c r="E16" s="251"/>
      <c r="F16" s="181">
        <f>+'INGRESO DE DATOS'!$D$17</f>
        <v>2</v>
      </c>
      <c r="G16" s="78"/>
      <c r="H16" s="77" t="s">
        <v>82</v>
      </c>
      <c r="I16" s="181">
        <f>+'INGRESO DE DATOS'!$D$19</f>
        <v>65</v>
      </c>
      <c r="J16" s="44"/>
    </row>
    <row r="17" spans="1:13" ht="11.25" customHeight="1" x14ac:dyDescent="0.2">
      <c r="A17" s="175"/>
      <c r="B17" s="175"/>
      <c r="C17" s="45"/>
      <c r="D17" s="53"/>
      <c r="E17" s="53"/>
      <c r="F17" s="78"/>
      <c r="G17" s="78"/>
      <c r="H17" s="78"/>
      <c r="I17" s="78"/>
      <c r="J17" s="78"/>
    </row>
    <row r="18" spans="1:13" ht="22.5" customHeight="1" x14ac:dyDescent="0.2">
      <c r="A18" s="137"/>
      <c r="B18" s="135"/>
      <c r="C18" s="45"/>
      <c r="D18" s="53"/>
      <c r="E18" s="77" t="s">
        <v>84</v>
      </c>
      <c r="F18" s="181">
        <f>+'INGRESO DE DATOS'!$H$17</f>
        <v>3</v>
      </c>
      <c r="G18" s="78"/>
      <c r="H18" s="77" t="s">
        <v>88</v>
      </c>
      <c r="I18" s="181">
        <f>+'INGRESO DE DATOS'!$H$19</f>
        <v>71</v>
      </c>
      <c r="J18" s="53"/>
    </row>
    <row r="19" spans="1:13" ht="11.25" customHeight="1" x14ac:dyDescent="0.2">
      <c r="A19" s="123"/>
      <c r="B19" s="147"/>
      <c r="C19" s="45"/>
      <c r="G19" s="78"/>
      <c r="H19" s="78" t="s">
        <v>1</v>
      </c>
      <c r="I19" s="78" t="s">
        <v>1</v>
      </c>
      <c r="J19" s="78"/>
    </row>
    <row r="20" spans="1:13" ht="22.5" customHeight="1" x14ac:dyDescent="0.2">
      <c r="A20" s="148"/>
      <c r="B20" s="147"/>
      <c r="C20" s="45"/>
      <c r="D20" s="60"/>
      <c r="E20" s="180" t="s">
        <v>41</v>
      </c>
      <c r="F20" s="47">
        <f ca="1">NOW()</f>
        <v>44901.627571874997</v>
      </c>
      <c r="G20" s="40"/>
      <c r="H20" s="40"/>
      <c r="I20" s="40"/>
      <c r="J20" s="40"/>
    </row>
    <row r="21" spans="1:13" ht="22.5" customHeight="1" x14ac:dyDescent="0.2">
      <c r="A21" s="272"/>
      <c r="B21" s="272"/>
      <c r="C21" s="46"/>
      <c r="D21" s="40"/>
      <c r="E21" s="40"/>
      <c r="I21" s="48"/>
    </row>
    <row r="22" spans="1:13" s="50" customFormat="1" ht="23.25" customHeight="1" x14ac:dyDescent="0.2">
      <c r="A22" s="123"/>
      <c r="B22" s="143"/>
      <c r="C22" s="45"/>
      <c r="E22" s="191" t="s">
        <v>33</v>
      </c>
      <c r="F22" s="191"/>
      <c r="G22" s="191" t="s">
        <v>3</v>
      </c>
      <c r="H22" s="191" t="s">
        <v>4</v>
      </c>
      <c r="I22" s="191" t="s">
        <v>5</v>
      </c>
      <c r="J22" s="191" t="s">
        <v>70</v>
      </c>
    </row>
    <row r="23" spans="1:13" s="50" customFormat="1" ht="23.25" customHeight="1" x14ac:dyDescent="0.2">
      <c r="A23" s="123"/>
      <c r="B23" s="143"/>
      <c r="C23" s="45"/>
      <c r="D23" s="45"/>
      <c r="E23" s="192" t="s">
        <v>34</v>
      </c>
      <c r="F23" s="193"/>
      <c r="G23" s="193">
        <v>250</v>
      </c>
      <c r="H23" s="193">
        <v>2000</v>
      </c>
      <c r="I23" s="193">
        <v>5000</v>
      </c>
      <c r="J23" s="195">
        <v>10000</v>
      </c>
      <c r="K23" s="43"/>
      <c r="L23" s="43"/>
    </row>
    <row r="24" spans="1:13" s="50" customFormat="1" ht="23.25" customHeight="1" x14ac:dyDescent="0.2">
      <c r="A24" s="149"/>
      <c r="B24" s="147"/>
      <c r="C24" s="45"/>
      <c r="D24" s="45"/>
      <c r="E24" s="196" t="s">
        <v>35</v>
      </c>
      <c r="F24" s="197"/>
      <c r="G24" s="197">
        <v>5000</v>
      </c>
      <c r="H24" s="197">
        <v>2000</v>
      </c>
      <c r="I24" s="197">
        <v>5000</v>
      </c>
      <c r="J24" s="199">
        <v>10000</v>
      </c>
      <c r="K24" s="51"/>
      <c r="L24" s="51"/>
    </row>
    <row r="25" spans="1:13" s="50" customFormat="1" ht="23.25" customHeight="1" x14ac:dyDescent="0.2">
      <c r="A25" s="123"/>
      <c r="B25" s="147"/>
      <c r="C25" s="45"/>
      <c r="D25" s="45"/>
      <c r="E25" s="163"/>
      <c r="F25" s="159"/>
      <c r="G25" s="182"/>
      <c r="H25" s="159"/>
      <c r="I25" s="159"/>
      <c r="J25" s="156"/>
      <c r="K25" s="51"/>
      <c r="L25" s="51"/>
      <c r="M25" s="52"/>
    </row>
    <row r="26" spans="1:13" s="50" customFormat="1" ht="23.25" customHeight="1" x14ac:dyDescent="0.2">
      <c r="A26" s="123"/>
      <c r="B26" s="147"/>
      <c r="C26" s="45"/>
      <c r="D26" s="45"/>
      <c r="E26" s="254" t="s">
        <v>57</v>
      </c>
      <c r="F26" s="254"/>
      <c r="G26" s="254"/>
      <c r="H26" s="254"/>
      <c r="I26" s="254"/>
      <c r="J26" s="254"/>
      <c r="K26" s="40"/>
      <c r="L26" s="40"/>
      <c r="M26" s="53"/>
    </row>
    <row r="27" spans="1:13" s="52" customFormat="1" ht="23.25" customHeight="1" x14ac:dyDescent="0.2">
      <c r="A27" s="149"/>
      <c r="B27" s="147"/>
      <c r="C27" s="45"/>
      <c r="D27" s="45"/>
      <c r="E27" s="200" t="s">
        <v>36</v>
      </c>
      <c r="F27" s="201"/>
      <c r="G27" s="201">
        <f>(VLOOKUP($I$16,Tablas!$A$305:$G$371,3,TRUE))*1.1494</f>
        <v>21455.8498</v>
      </c>
      <c r="H27" s="201">
        <f>(VLOOKUP($I$16,Tablas!$A$305:$G$371,4,TRUE))*1.1494</f>
        <v>20588.052800000001</v>
      </c>
      <c r="I27" s="201">
        <f>(VLOOKUP($I$16,Tablas!$A$305:$G$371,5,TRUE))*1.1494</f>
        <v>14687.0332</v>
      </c>
      <c r="J27" s="202">
        <f>(VLOOKUP($I$16,Tablas!$A$305:$G$371,6,TRUE))*1.1494</f>
        <v>10726.200800000001</v>
      </c>
      <c r="K27" s="44"/>
      <c r="L27" s="44"/>
      <c r="M27" s="53"/>
    </row>
    <row r="28" spans="1:13" s="53" customFormat="1" ht="23.25" customHeight="1" x14ac:dyDescent="0.15">
      <c r="A28" s="149"/>
      <c r="B28" s="147"/>
      <c r="C28" s="45"/>
      <c r="D28" s="54"/>
      <c r="E28" s="157" t="s">
        <v>37</v>
      </c>
      <c r="F28" s="155"/>
      <c r="G28" s="155">
        <f>(IF($F$16=1,0,(VLOOKUP($I$18,Tablas!$A$305:$G$371,3,TRUE))))*1.1494</f>
        <v>36342.878599999996</v>
      </c>
      <c r="H28" s="155">
        <f>(IF($F$16=1,0,(VLOOKUP($I$18,Tablas!$A$305:$G$371,4,TRUE))))*1.1494</f>
        <v>34869.347799999996</v>
      </c>
      <c r="I28" s="155">
        <f>(IF($F$16=1,0,(VLOOKUP($I$18,Tablas!$A$305:$G$371,5,TRUE))))*1.1494</f>
        <v>25030.483799999998</v>
      </c>
      <c r="J28" s="203">
        <f>(IF($F$16=1,0,(VLOOKUP($I$18,Tablas!$A$305:$G$371,6,TRUE))))*1.1494</f>
        <v>18276.609400000001</v>
      </c>
      <c r="K28" s="55"/>
      <c r="L28" s="55"/>
    </row>
    <row r="29" spans="1:13" s="53" customFormat="1" ht="23.25" customHeight="1" x14ac:dyDescent="0.15">
      <c r="A29" s="149"/>
      <c r="B29" s="147"/>
      <c r="C29" s="45"/>
      <c r="D29" s="54"/>
      <c r="E29" s="157" t="s">
        <v>48</v>
      </c>
      <c r="F29" s="155"/>
      <c r="G29" s="155">
        <f>(IF($F$18=0,0,(VLOOKUP($F$18,Tablas!$A$372:$G$374,3,TRUE))))*1.1494</f>
        <v>5333.2160000000003</v>
      </c>
      <c r="H29" s="155">
        <f>(IF($F$18=0,0,(VLOOKUP($F$18,Tablas!$A$372:$G$374,4,TRUE))))*1.1494</f>
        <v>5114.83</v>
      </c>
      <c r="I29" s="155">
        <f>(IF($F$18=0,0,(VLOOKUP($F$18,Tablas!$A$372:$G$374,5,TRUE))))*1.1494</f>
        <v>3917.1552000000001</v>
      </c>
      <c r="J29" s="203">
        <f>(IF($F$18=0,0,(VLOOKUP($F$18,Tablas!$A$372:$G$374,6,TRUE))))*1.1494</f>
        <v>2860.8566000000001</v>
      </c>
      <c r="K29" s="55"/>
      <c r="L29" s="55"/>
    </row>
    <row r="30" spans="1:13" s="53" customFormat="1" ht="23.25" customHeight="1" x14ac:dyDescent="0.15">
      <c r="A30" s="149"/>
      <c r="B30" s="147"/>
      <c r="C30" s="54"/>
      <c r="D30" s="45"/>
      <c r="E30" s="205" t="s">
        <v>38</v>
      </c>
      <c r="F30" s="158"/>
      <c r="G30" s="158">
        <f>(SUM(G27:G29))</f>
        <v>63131.944399999993</v>
      </c>
      <c r="H30" s="158">
        <f>(SUM(H27:H29))</f>
        <v>60572.230599999995</v>
      </c>
      <c r="I30" s="158">
        <f>(SUM(I27:I29))</f>
        <v>43634.672200000001</v>
      </c>
      <c r="J30" s="206">
        <f>(SUM(J27:J29))</f>
        <v>31863.666799999999</v>
      </c>
      <c r="K30" s="55"/>
      <c r="L30" s="55"/>
      <c r="M30" s="56"/>
    </row>
    <row r="31" spans="1:13" s="53" customFormat="1" ht="42" customHeight="1" x14ac:dyDescent="0.15">
      <c r="A31" s="123"/>
      <c r="B31" s="136"/>
      <c r="C31" s="54"/>
      <c r="D31" s="54"/>
      <c r="E31" s="157" t="s">
        <v>68</v>
      </c>
      <c r="F31" s="155"/>
      <c r="G31" s="155">
        <v>86</v>
      </c>
      <c r="H31" s="155">
        <v>86</v>
      </c>
      <c r="I31" s="155">
        <v>86</v>
      </c>
      <c r="J31" s="203">
        <v>86</v>
      </c>
      <c r="K31" s="57"/>
      <c r="L31" s="57"/>
    </row>
    <row r="32" spans="1:13" s="56" customFormat="1" ht="30.75" hidden="1" customHeight="1" x14ac:dyDescent="0.15">
      <c r="C32" s="45"/>
      <c r="D32" s="58"/>
      <c r="E32" s="226" t="s">
        <v>53</v>
      </c>
      <c r="F32" s="155"/>
      <c r="G32" s="155">
        <f>(G31)*0%</f>
        <v>0</v>
      </c>
      <c r="H32" s="155">
        <f>(H31)*0%</f>
        <v>0</v>
      </c>
      <c r="I32" s="155">
        <f>(I31)*0%</f>
        <v>0</v>
      </c>
      <c r="J32" s="203">
        <f>(J31)*0%</f>
        <v>0</v>
      </c>
      <c r="K32" s="55"/>
      <c r="L32" s="55"/>
      <c r="M32" s="53"/>
    </row>
    <row r="33" spans="1:13" s="56" customFormat="1" ht="30.75" customHeight="1" x14ac:dyDescent="0.15">
      <c r="A33" s="149"/>
      <c r="B33" s="143"/>
      <c r="C33" s="45"/>
      <c r="D33" s="58"/>
      <c r="E33" s="226"/>
      <c r="F33" s="155"/>
      <c r="G33" s="155"/>
      <c r="H33" s="155"/>
      <c r="I33" s="155"/>
      <c r="J33" s="203"/>
      <c r="K33" s="55"/>
      <c r="L33" s="55"/>
      <c r="M33" s="53"/>
    </row>
    <row r="34" spans="1:13" s="53" customFormat="1" ht="23.25" customHeight="1" x14ac:dyDescent="0.15">
      <c r="A34" s="123"/>
      <c r="B34" s="147"/>
      <c r="C34" s="54"/>
      <c r="D34" s="58"/>
      <c r="E34" s="227" t="s">
        <v>40</v>
      </c>
      <c r="F34" s="228"/>
      <c r="G34" s="228">
        <f>SUM(G30:G32)</f>
        <v>63217.944399999993</v>
      </c>
      <c r="H34" s="228">
        <f>SUM(H30:H32)</f>
        <v>60658.230599999995</v>
      </c>
      <c r="I34" s="228">
        <f>SUM(I30:I32)</f>
        <v>43720.672200000001</v>
      </c>
      <c r="J34" s="229">
        <f>SUM(J30:J32)</f>
        <v>31949.666799999999</v>
      </c>
      <c r="K34" s="55"/>
      <c r="L34" s="55"/>
    </row>
    <row r="35" spans="1:13" s="53" customFormat="1" ht="32" customHeight="1" x14ac:dyDescent="0.15">
      <c r="A35" s="269"/>
      <c r="B35" s="269"/>
      <c r="C35" s="58"/>
      <c r="D35" s="58"/>
      <c r="E35" s="163"/>
      <c r="F35" s="160"/>
      <c r="G35" s="160"/>
      <c r="H35" s="160"/>
      <c r="I35" s="160"/>
      <c r="J35" s="158"/>
      <c r="K35" s="57"/>
      <c r="L35" s="57"/>
    </row>
    <row r="36" spans="1:13" s="53" customFormat="1" ht="23.25" customHeight="1" x14ac:dyDescent="0.15">
      <c r="A36" s="123"/>
      <c r="B36" s="143"/>
      <c r="C36" s="58"/>
      <c r="D36" s="58"/>
      <c r="E36" s="254" t="s">
        <v>58</v>
      </c>
      <c r="F36" s="254"/>
      <c r="G36" s="254"/>
      <c r="H36" s="254"/>
      <c r="I36" s="254"/>
      <c r="J36" s="254"/>
      <c r="K36" s="57"/>
      <c r="L36" s="57"/>
      <c r="M36" s="56"/>
    </row>
    <row r="37" spans="1:13" s="53" customFormat="1" ht="31.25" customHeight="1" x14ac:dyDescent="0.15">
      <c r="A37" s="123"/>
      <c r="B37" s="147"/>
      <c r="C37" s="58"/>
      <c r="D37" s="46"/>
      <c r="E37" s="200" t="s">
        <v>36</v>
      </c>
      <c r="F37" s="201"/>
      <c r="G37" s="201">
        <f>(VLOOKUP($I$16,Tablas!$A$605:$G$671,3,TRUE))*1.1494</f>
        <v>11371.600393999999</v>
      </c>
      <c r="H37" s="201">
        <f>(VLOOKUP($I$16,Tablas!$A$605:$G$671,4,TRUE))*1.1494</f>
        <v>10911.667984</v>
      </c>
      <c r="I37" s="201">
        <f>(VLOOKUP($I$16,Tablas!$A$605:$G$671,5,TRUE))*1.1494</f>
        <v>7784.1275960000003</v>
      </c>
      <c r="J37" s="202">
        <f>(VLOOKUP($I$16,Tablas!$A$605:$G$671,6,TRUE))*1.1494</f>
        <v>5684.8864240000003</v>
      </c>
    </row>
    <row r="38" spans="1:13" s="56" customFormat="1" ht="33" customHeight="1" x14ac:dyDescent="0.15">
      <c r="A38" s="123"/>
      <c r="B38" s="147"/>
      <c r="C38" s="58"/>
      <c r="D38" s="46"/>
      <c r="E38" s="157" t="s">
        <v>37</v>
      </c>
      <c r="F38" s="155"/>
      <c r="G38" s="155">
        <f>(IF($F$16=1,0,(VLOOKUP($I$18,Tablas!$A$605:$G$671,3,TRUE))))*1.1494</f>
        <v>19261.725657999999</v>
      </c>
      <c r="H38" s="155">
        <f>(IF($F$16=1,0,(VLOOKUP($I$18,Tablas!$A$605:$G$671,4,TRUE))))*1.1494</f>
        <v>18480.754334000001</v>
      </c>
      <c r="I38" s="155">
        <f>(IF($F$16=1,0,(VLOOKUP($I$18,Tablas!$A$605:$G$671,5,TRUE))))*1.1494</f>
        <v>13266.156414000001</v>
      </c>
      <c r="J38" s="203">
        <f>(IF($F$16=1,0,(VLOOKUP($I$18,Tablas!$A$605:$G$671,6,TRUE))))*1.1494</f>
        <v>9686.6029820000003</v>
      </c>
      <c r="K38" s="44"/>
      <c r="L38" s="44"/>
      <c r="M38" s="53"/>
    </row>
    <row r="39" spans="1:13" s="53" customFormat="1" ht="30.75" customHeight="1" x14ac:dyDescent="0.15">
      <c r="A39" s="123"/>
      <c r="B39" s="147"/>
      <c r="C39" s="46"/>
      <c r="D39" s="45"/>
      <c r="E39" s="157" t="s">
        <v>48</v>
      </c>
      <c r="F39" s="155"/>
      <c r="G39" s="155">
        <f>(IF($F$18=0,0,(VLOOKUP($F$18,Tablas!$A$672:$G$674,3,TRUE))))*1.1494</f>
        <v>2826.6044800000004</v>
      </c>
      <c r="H39" s="155">
        <f>(IF($F$18=0,0,(VLOOKUP($F$18,Tablas!$A$672:$G$674,4,TRUE))))*1.1494</f>
        <v>2710.8598999999999</v>
      </c>
      <c r="I39" s="155">
        <f>(IF($F$18=0,0,(VLOOKUP($F$18,Tablas!$A$672:$G$674,5,TRUE))))*1.1494</f>
        <v>2076.0922559999999</v>
      </c>
      <c r="J39" s="203">
        <f>(IF($F$18=0,0,(VLOOKUP($F$18,Tablas!$A$672:$G$674,6,TRUE))))*1.1494</f>
        <v>1516.2539980000001</v>
      </c>
      <c r="K39" s="55"/>
      <c r="L39" s="55"/>
    </row>
    <row r="40" spans="1:13" s="53" customFormat="1" ht="23.25" customHeight="1" x14ac:dyDescent="0.15">
      <c r="A40" s="269"/>
      <c r="B40" s="269"/>
      <c r="C40" s="46"/>
      <c r="D40" s="45"/>
      <c r="E40" s="205" t="s">
        <v>38</v>
      </c>
      <c r="F40" s="158"/>
      <c r="G40" s="158">
        <f>(SUM(G37:G39))</f>
        <v>33459.930531999998</v>
      </c>
      <c r="H40" s="158">
        <f>(SUM(H37:H39))</f>
        <v>32103.282218</v>
      </c>
      <c r="I40" s="158">
        <f>(SUM(I37:I39))</f>
        <v>23126.376266000003</v>
      </c>
      <c r="J40" s="206">
        <f>(SUM(J37:J39))</f>
        <v>16887.743404000001</v>
      </c>
      <c r="K40" s="55"/>
      <c r="L40" s="55"/>
    </row>
    <row r="41" spans="1:13" s="53" customFormat="1" ht="23.25" customHeight="1" x14ac:dyDescent="0.15">
      <c r="A41" s="275"/>
      <c r="B41" s="273"/>
      <c r="C41" s="45"/>
      <c r="D41" s="45"/>
      <c r="E41" s="157" t="s">
        <v>68</v>
      </c>
      <c r="F41" s="155"/>
      <c r="G41" s="155">
        <v>86</v>
      </c>
      <c r="H41" s="155">
        <v>86</v>
      </c>
      <c r="I41" s="155">
        <v>86</v>
      </c>
      <c r="J41" s="203">
        <v>86</v>
      </c>
      <c r="K41" s="55"/>
      <c r="L41" s="55"/>
      <c r="M41" s="56"/>
    </row>
    <row r="42" spans="1:13" s="53" customFormat="1" ht="23.25" hidden="1" customHeight="1" x14ac:dyDescent="0.15">
      <c r="A42" s="275"/>
      <c r="B42" s="274"/>
      <c r="C42" s="45"/>
      <c r="D42" s="45"/>
      <c r="E42" s="226" t="s">
        <v>53</v>
      </c>
      <c r="F42" s="155"/>
      <c r="G42" s="155">
        <f>(G41)*0%</f>
        <v>0</v>
      </c>
      <c r="H42" s="155">
        <f>(H41)*0%</f>
        <v>0</v>
      </c>
      <c r="I42" s="155">
        <f>(I41)*0%</f>
        <v>0</v>
      </c>
      <c r="J42" s="206"/>
      <c r="K42" s="57"/>
      <c r="L42" s="57"/>
    </row>
    <row r="43" spans="1:13" s="56" customFormat="1" ht="23.25" customHeight="1" x14ac:dyDescent="0.15">
      <c r="A43" s="123"/>
      <c r="B43" s="136"/>
      <c r="C43" s="45"/>
      <c r="D43" s="46"/>
      <c r="E43" s="230" t="s">
        <v>46</v>
      </c>
      <c r="F43" s="189"/>
      <c r="G43" s="189">
        <f>SUM(G40:G42)</f>
        <v>33545.930531999998</v>
      </c>
      <c r="H43" s="189">
        <f>SUM(H40:H42)</f>
        <v>32189.282218</v>
      </c>
      <c r="I43" s="189">
        <f>SUM(I40:I42)</f>
        <v>23212.376266000003</v>
      </c>
      <c r="J43" s="231">
        <f>SUM(J40:J42)</f>
        <v>16973.743404000001</v>
      </c>
      <c r="K43" s="55"/>
      <c r="L43" s="55"/>
    </row>
    <row r="44" spans="1:13" s="53" customFormat="1" ht="23.25" customHeight="1" x14ac:dyDescent="0.15">
      <c r="A44" s="123"/>
      <c r="B44" s="136"/>
      <c r="C44" s="45"/>
      <c r="D44" s="46"/>
      <c r="E44" s="232" t="s">
        <v>47</v>
      </c>
      <c r="F44" s="190"/>
      <c r="G44" s="190">
        <f>G40+G42</f>
        <v>33459.930531999998</v>
      </c>
      <c r="H44" s="190">
        <f>H40+H42</f>
        <v>32103.282218</v>
      </c>
      <c r="I44" s="190">
        <f>I40+I42</f>
        <v>23126.376266000003</v>
      </c>
      <c r="J44" s="233">
        <f>J40+J42</f>
        <v>16887.743404000001</v>
      </c>
      <c r="K44" s="55"/>
      <c r="L44" s="55"/>
    </row>
    <row r="45" spans="1:13" s="53" customFormat="1" ht="23.25" customHeight="1" x14ac:dyDescent="0.2">
      <c r="A45" s="123"/>
      <c r="B45" s="143"/>
      <c r="C45" s="46"/>
      <c r="D45" s="41"/>
      <c r="E45" s="227" t="s">
        <v>40</v>
      </c>
      <c r="F45" s="228"/>
      <c r="G45" s="228">
        <f>G43+G44</f>
        <v>67005.861063999997</v>
      </c>
      <c r="H45" s="228">
        <f t="shared" ref="H45:J45" si="0">H43+H44</f>
        <v>64292.564436000001</v>
      </c>
      <c r="I45" s="228">
        <f t="shared" si="0"/>
        <v>46338.752532000006</v>
      </c>
      <c r="J45" s="229">
        <f t="shared" si="0"/>
        <v>33861.486808000001</v>
      </c>
      <c r="K45" s="57"/>
      <c r="L45" s="57"/>
    </row>
    <row r="46" spans="1:13" s="53" customFormat="1" ht="30.75" customHeight="1" x14ac:dyDescent="0.2">
      <c r="A46" s="123"/>
      <c r="B46" s="143"/>
      <c r="C46" s="46"/>
      <c r="D46" s="41"/>
      <c r="E46" s="163"/>
      <c r="F46" s="161"/>
      <c r="G46" s="161"/>
      <c r="H46" s="161"/>
      <c r="I46" s="161"/>
      <c r="J46" s="162"/>
      <c r="K46" s="59"/>
      <c r="L46" s="59"/>
      <c r="M46" s="56"/>
    </row>
    <row r="47" spans="1:13" s="53" customFormat="1" ht="23.25" customHeight="1" x14ac:dyDescent="0.2">
      <c r="A47" s="123"/>
      <c r="B47" s="143"/>
      <c r="C47" s="41"/>
      <c r="D47" s="41"/>
      <c r="E47" s="254" t="s">
        <v>59</v>
      </c>
      <c r="F47" s="254"/>
      <c r="G47" s="254"/>
      <c r="H47" s="254"/>
      <c r="I47" s="254"/>
      <c r="J47" s="254"/>
    </row>
    <row r="48" spans="1:13" s="53" customFormat="1" ht="22.5" customHeight="1" x14ac:dyDescent="0.2">
      <c r="A48" s="123"/>
      <c r="B48" s="143"/>
      <c r="C48" s="41"/>
      <c r="D48" s="41"/>
      <c r="E48" s="200" t="s">
        <v>36</v>
      </c>
      <c r="F48" s="201"/>
      <c r="G48" s="201">
        <f>(VLOOKUP($I$16,Tablas!$A$830:$G$896,3,TRUE))*1.1494</f>
        <v>5900.3586949999999</v>
      </c>
      <c r="H48" s="201">
        <f>(VLOOKUP($I$16,Tablas!$A$830:$G$896,4,TRUE))*1.1494</f>
        <v>5661.7145200000004</v>
      </c>
      <c r="I48" s="201">
        <f>(VLOOKUP($I$16,Tablas!$A$830:$G$896,5,TRUE))*1.1494</f>
        <v>4038.9341300000001</v>
      </c>
      <c r="J48" s="202">
        <f>(VLOOKUP($I$16,Tablas!$A$830:$G$896,6,TRUE))*1.1494</f>
        <v>2949.7052200000003</v>
      </c>
      <c r="K48" s="44"/>
      <c r="L48" s="44"/>
    </row>
    <row r="49" spans="1:13" s="53" customFormat="1" ht="35" customHeight="1" x14ac:dyDescent="0.2">
      <c r="A49" s="123"/>
      <c r="B49" s="143"/>
      <c r="C49" s="41"/>
      <c r="D49" s="41"/>
      <c r="E49" s="157" t="s">
        <v>37</v>
      </c>
      <c r="F49" s="155"/>
      <c r="G49" s="155">
        <f>(IF($F$16=1,0,(VLOOKUP($I$18,Tablas!$A$830:$G$896,3,TRUE))))*1.1494</f>
        <v>9994.2916150000001</v>
      </c>
      <c r="H49" s="155">
        <f>(IF($F$16=1,0,(VLOOKUP($I$18,Tablas!$A$830:$G$896,4,TRUE))))*1.1494</f>
        <v>9589.0706450000016</v>
      </c>
      <c r="I49" s="155">
        <f>(IF($F$16=1,0,(VLOOKUP($I$18,Tablas!$A$830:$G$896,5,TRUE))))*1.1494</f>
        <v>6883.3830450000005</v>
      </c>
      <c r="J49" s="203">
        <f>(IF($F$16=1,0,(VLOOKUP($I$18,Tablas!$A$830:$G$896,6,TRUE))))*1.1494</f>
        <v>5026.0675850000007</v>
      </c>
      <c r="K49" s="55"/>
      <c r="L49" s="55"/>
    </row>
    <row r="50" spans="1:13" s="56" customFormat="1" ht="38.25" customHeight="1" x14ac:dyDescent="0.2">
      <c r="A50" s="123"/>
      <c r="B50" s="136"/>
      <c r="C50" s="41"/>
      <c r="D50" s="41"/>
      <c r="E50" s="157" t="s">
        <v>48</v>
      </c>
      <c r="F50" s="155"/>
      <c r="G50" s="155">
        <f>(IF($F$18=0,0,(VLOOKUP($F$18,Tablas!$A$897:$G$899,3,TRUE))))*1.1494</f>
        <v>1466.6343999999999</v>
      </c>
      <c r="H50" s="155">
        <f>(IF($F$18=0,0,(VLOOKUP($F$18,Tablas!$A$897:$G$899,4,TRUE))))*1.1494</f>
        <v>1406.57825</v>
      </c>
      <c r="I50" s="155">
        <f>(IF($F$18=0,0,(VLOOKUP($F$18,Tablas!$A$897:$G$899,5,TRUE))))*1.1494</f>
        <v>1077.21768</v>
      </c>
      <c r="J50" s="203">
        <f>(IF($F$18=0,0,(VLOOKUP($F$18,Tablas!$A$897:$G$899,6,TRUE))))*1.1494</f>
        <v>786.73556500000007</v>
      </c>
      <c r="K50" s="55"/>
      <c r="L50" s="55"/>
      <c r="M50" s="53"/>
    </row>
    <row r="51" spans="1:13" s="53" customFormat="1" ht="23.25" customHeight="1" x14ac:dyDescent="0.2">
      <c r="A51" s="123"/>
      <c r="B51" s="143"/>
      <c r="C51" s="41"/>
      <c r="D51" s="41"/>
      <c r="E51" s="261" t="s">
        <v>38</v>
      </c>
      <c r="F51" s="262"/>
      <c r="G51" s="158">
        <f>(SUM(G48:G50))</f>
        <v>17361.28471</v>
      </c>
      <c r="H51" s="158">
        <f>(SUM(H48:H50))</f>
        <v>16657.363415</v>
      </c>
      <c r="I51" s="158">
        <f>(SUM(I48:I50))</f>
        <v>11999.534855</v>
      </c>
      <c r="J51" s="206">
        <f>(SUM(J48:J50))</f>
        <v>8762.5083700000014</v>
      </c>
      <c r="K51" s="55"/>
      <c r="L51" s="55"/>
      <c r="M51" s="56"/>
    </row>
    <row r="52" spans="1:13" s="53" customFormat="1" ht="23.25" customHeight="1" x14ac:dyDescent="0.2">
      <c r="A52" s="123"/>
      <c r="B52" s="136"/>
      <c r="C52" s="41"/>
      <c r="D52" s="41"/>
      <c r="E52" s="266" t="s">
        <v>68</v>
      </c>
      <c r="F52" s="267"/>
      <c r="G52" s="155">
        <v>86</v>
      </c>
      <c r="H52" s="155">
        <v>86</v>
      </c>
      <c r="I52" s="155">
        <v>86</v>
      </c>
      <c r="J52" s="203">
        <v>86</v>
      </c>
      <c r="K52" s="57"/>
      <c r="L52" s="57"/>
    </row>
    <row r="53" spans="1:13" s="53" customFormat="1" ht="23.25" hidden="1" customHeight="1" x14ac:dyDescent="0.2">
      <c r="C53" s="41"/>
      <c r="D53" s="41"/>
      <c r="E53" s="226" t="s">
        <v>53</v>
      </c>
      <c r="F53" s="155"/>
      <c r="G53" s="155">
        <f>(G52)*0%</f>
        <v>0</v>
      </c>
      <c r="H53" s="155">
        <f>(H52)*0%</f>
        <v>0</v>
      </c>
      <c r="I53" s="155">
        <f>(I52)*0%</f>
        <v>0</v>
      </c>
      <c r="J53" s="203">
        <f>(J52)*0%</f>
        <v>0</v>
      </c>
      <c r="K53" s="55"/>
      <c r="L53" s="55"/>
    </row>
    <row r="54" spans="1:13" s="53" customFormat="1" ht="23.25" customHeight="1" x14ac:dyDescent="0.2">
      <c r="A54" s="123"/>
      <c r="B54" s="143"/>
      <c r="C54" s="41"/>
      <c r="D54" s="41"/>
      <c r="E54" s="226"/>
      <c r="F54" s="155"/>
      <c r="G54" s="155"/>
      <c r="H54" s="155"/>
      <c r="I54" s="155"/>
      <c r="J54" s="203"/>
      <c r="K54" s="55"/>
      <c r="L54" s="55"/>
    </row>
    <row r="55" spans="1:13" s="53" customFormat="1" ht="23.25" customHeight="1" x14ac:dyDescent="0.2">
      <c r="A55" s="123"/>
      <c r="B55" s="143"/>
      <c r="C55" s="41"/>
      <c r="D55" s="41"/>
      <c r="E55" s="230" t="s">
        <v>46</v>
      </c>
      <c r="F55" s="189"/>
      <c r="G55" s="189">
        <f>SUM(G51:G53)</f>
        <v>17447.28471</v>
      </c>
      <c r="H55" s="189">
        <f>SUM(H51:H53)</f>
        <v>16743.363415</v>
      </c>
      <c r="I55" s="189">
        <f>SUM(I51:I53)</f>
        <v>12085.534855</v>
      </c>
      <c r="J55" s="231">
        <f>SUM(J51:J53)</f>
        <v>8848.5083700000014</v>
      </c>
      <c r="K55" s="55"/>
      <c r="L55" s="55"/>
    </row>
    <row r="56" spans="1:13" s="56" customFormat="1" ht="29.25" customHeight="1" x14ac:dyDescent="0.2">
      <c r="A56" s="123"/>
      <c r="B56" s="147"/>
      <c r="C56" s="41"/>
      <c r="D56" s="41"/>
      <c r="E56" s="232" t="s">
        <v>56</v>
      </c>
      <c r="F56" s="190"/>
      <c r="G56" s="190">
        <f>G51+G53</f>
        <v>17361.28471</v>
      </c>
      <c r="H56" s="190">
        <f>H51+H53</f>
        <v>16657.363415</v>
      </c>
      <c r="I56" s="190">
        <f>I51+I53</f>
        <v>11999.534855</v>
      </c>
      <c r="J56" s="233">
        <f>J51+J53</f>
        <v>8762.5083700000014</v>
      </c>
      <c r="K56" s="57"/>
      <c r="L56" s="57"/>
      <c r="M56" s="53"/>
    </row>
    <row r="57" spans="1:13" ht="23.25" customHeight="1" x14ac:dyDescent="0.2">
      <c r="A57" s="269"/>
      <c r="B57" s="269"/>
      <c r="E57" s="227" t="s">
        <v>40</v>
      </c>
      <c r="F57" s="228"/>
      <c r="G57" s="228">
        <f>G55+(G56*3)</f>
        <v>69531.13884</v>
      </c>
      <c r="H57" s="228">
        <f t="shared" ref="H57:I57" si="1">H55+(H56*3)</f>
        <v>66715.453659999999</v>
      </c>
      <c r="I57" s="228">
        <f t="shared" si="1"/>
        <v>48084.13942</v>
      </c>
      <c r="J57" s="229">
        <f t="shared" ref="J57" si="2">J55+(J56*3)</f>
        <v>35136.033480000006</v>
      </c>
      <c r="K57" s="57"/>
      <c r="L57" s="57"/>
      <c r="M57" s="53"/>
    </row>
    <row r="58" spans="1:13" ht="18" x14ac:dyDescent="0.2">
      <c r="A58" s="123"/>
      <c r="B58" s="135"/>
      <c r="E58" s="164"/>
      <c r="F58" s="161"/>
      <c r="G58" s="161"/>
      <c r="H58" s="161"/>
      <c r="I58" s="161"/>
      <c r="J58" s="161"/>
      <c r="M58" s="56"/>
    </row>
    <row r="59" spans="1:13" ht="24.75" customHeight="1" x14ac:dyDescent="0.2">
      <c r="A59" s="123"/>
      <c r="B59" s="136"/>
      <c r="E59" s="161"/>
      <c r="F59" s="161"/>
      <c r="G59" s="161"/>
      <c r="H59" s="161"/>
      <c r="I59" s="161"/>
      <c r="J59" s="74"/>
      <c r="K59" s="44"/>
      <c r="L59" s="44"/>
      <c r="M59" s="53"/>
    </row>
    <row r="60" spans="1:13" ht="26.25" customHeight="1" x14ac:dyDescent="0.2">
      <c r="A60" s="123"/>
      <c r="B60" s="135"/>
      <c r="E60" s="254" t="s">
        <v>54</v>
      </c>
      <c r="F60" s="254"/>
      <c r="G60" s="254"/>
      <c r="H60" s="254"/>
      <c r="I60" s="254"/>
      <c r="J60" s="254"/>
      <c r="K60" s="55"/>
      <c r="L60" s="55"/>
      <c r="M60" s="53"/>
    </row>
    <row r="61" spans="1:13" ht="27.75" customHeight="1" x14ac:dyDescent="0.2">
      <c r="A61" s="269"/>
      <c r="B61" s="269"/>
      <c r="E61" s="200" t="s">
        <v>36</v>
      </c>
      <c r="F61" s="201"/>
      <c r="G61" s="201">
        <f>(VLOOKUP($I$16,Tablas!$A$379:$G$445,3,TRUE))*1.1494</f>
        <v>2002.5459813333332</v>
      </c>
      <c r="H61" s="201">
        <f>(VLOOKUP($I$16,Tablas!$A$379:$G$445,4,TRUE))*1.1494</f>
        <v>1921.5515946666667</v>
      </c>
      <c r="I61" s="201">
        <f>(VLOOKUP($I$16,Tablas!$A$379:$G$445,5,TRUE))*1.1494</f>
        <v>1370.7897653333334</v>
      </c>
      <c r="J61" s="202">
        <f>(VLOOKUP($I$16,Tablas!$A$379:$G$445,6,TRUE))*1.1494</f>
        <v>1001.1120746666667</v>
      </c>
      <c r="K61" s="55"/>
      <c r="L61" s="55"/>
      <c r="M61" s="53"/>
    </row>
    <row r="62" spans="1:13" ht="36.75" customHeight="1" x14ac:dyDescent="0.2">
      <c r="A62" s="123"/>
      <c r="B62" s="143"/>
      <c r="E62" s="157" t="s">
        <v>37</v>
      </c>
      <c r="F62" s="155"/>
      <c r="G62" s="155">
        <f>(IF($F$16=1,0,(VLOOKUP($I$18,Tablas!$A$379:$G$445,3,TRUE))))*1.1494</f>
        <v>3392.0020026666671</v>
      </c>
      <c r="H62" s="155">
        <f>(IF($F$16=1,0,(VLOOKUP($I$18,Tablas!$A$379:$G$445,4,TRUE))))*1.1494</f>
        <v>3254.4724613333333</v>
      </c>
      <c r="I62" s="155">
        <f>(IF($F$16=1,0,(VLOOKUP($I$18,Tablas!$A$379:$G$445,5,TRUE))))*1.1494</f>
        <v>2336.178488</v>
      </c>
      <c r="J62" s="203">
        <f>(IF($F$16=1,0,(VLOOKUP($I$18,Tablas!$A$379:$G$445,6,TRUE))))*1.1494</f>
        <v>1705.8168773333334</v>
      </c>
      <c r="K62" s="55"/>
      <c r="L62" s="55"/>
      <c r="M62" s="53"/>
    </row>
    <row r="63" spans="1:13" ht="23.25" customHeight="1" x14ac:dyDescent="0.2">
      <c r="A63" s="123"/>
      <c r="B63" s="135"/>
      <c r="E63" s="157" t="s">
        <v>48</v>
      </c>
      <c r="F63" s="155"/>
      <c r="G63" s="155">
        <f>(IF($F$18=0,0,(VLOOKUP($F$18,Tablas!$A$446:$G$448,3,TRUE))))*1.1494</f>
        <v>497.76682666666665</v>
      </c>
      <c r="H63" s="155">
        <f>(IF($F$18=0,0,(VLOOKUP($F$18,Tablas!$A$446:$G$448,4,TRUE))))*1.1494</f>
        <v>477.38413333333335</v>
      </c>
      <c r="I63" s="155">
        <f>(IF($F$18=0,0,(VLOOKUP($F$18,Tablas!$A$446:$G$448,5,TRUE))))*1.1494</f>
        <v>365.60115200000001</v>
      </c>
      <c r="J63" s="203">
        <f>(IF($F$18=0,0,(VLOOKUP($F$18,Tablas!$A$446:$G$448,6,TRUE))))*1.1494</f>
        <v>267.01328266666667</v>
      </c>
      <c r="K63" s="55"/>
      <c r="L63" s="55"/>
      <c r="M63" s="53"/>
    </row>
    <row r="64" spans="1:13" ht="23.25" customHeight="1" x14ac:dyDescent="0.2">
      <c r="A64" s="123"/>
      <c r="B64" s="135"/>
      <c r="E64" s="261" t="s">
        <v>38</v>
      </c>
      <c r="F64" s="262"/>
      <c r="G64" s="158">
        <f>(SUM(G61:G63))</f>
        <v>5892.3148106666677</v>
      </c>
      <c r="H64" s="158">
        <f>(SUM(H61:H63))</f>
        <v>5653.4081893333332</v>
      </c>
      <c r="I64" s="158">
        <f>(SUM(I61:I63))</f>
        <v>4072.5694053333336</v>
      </c>
      <c r="J64" s="206">
        <f>(SUM(J61:J63))</f>
        <v>2973.942234666667</v>
      </c>
      <c r="K64" s="55"/>
      <c r="L64" s="55"/>
      <c r="M64" s="53"/>
    </row>
    <row r="65" spans="1:13" ht="32.25" customHeight="1" x14ac:dyDescent="0.2">
      <c r="A65" s="123"/>
      <c r="B65" s="135"/>
      <c r="E65" s="266" t="s">
        <v>68</v>
      </c>
      <c r="F65" s="267"/>
      <c r="G65" s="155">
        <v>86</v>
      </c>
      <c r="H65" s="155">
        <v>86</v>
      </c>
      <c r="I65" s="155">
        <v>86</v>
      </c>
      <c r="J65" s="203">
        <v>86</v>
      </c>
      <c r="K65" s="57"/>
      <c r="L65" s="57"/>
      <c r="M65" s="56"/>
    </row>
    <row r="66" spans="1:13" ht="20.25" hidden="1" customHeight="1" x14ac:dyDescent="0.2">
      <c r="E66" s="226" t="s">
        <v>53</v>
      </c>
      <c r="F66" s="155"/>
      <c r="G66" s="155">
        <f>(G65)*0%</f>
        <v>0</v>
      </c>
      <c r="H66" s="155">
        <f>(H65)*0%</f>
        <v>0</v>
      </c>
      <c r="I66" s="155">
        <f>(I65)*0%</f>
        <v>0</v>
      </c>
      <c r="J66" s="203">
        <f>(J65)*0%</f>
        <v>0</v>
      </c>
      <c r="K66" s="55"/>
      <c r="L66" s="55"/>
      <c r="M66" s="56"/>
    </row>
    <row r="67" spans="1:13" ht="20.25" customHeight="1" x14ac:dyDescent="0.2">
      <c r="A67" s="123"/>
      <c r="B67" s="143"/>
      <c r="E67" s="226"/>
      <c r="F67" s="155"/>
      <c r="G67" s="155"/>
      <c r="H67" s="155"/>
      <c r="I67" s="155"/>
      <c r="J67" s="203"/>
      <c r="K67" s="55"/>
      <c r="L67" s="55"/>
      <c r="M67" s="56"/>
    </row>
    <row r="68" spans="1:13" ht="23.25" customHeight="1" x14ac:dyDescent="0.2">
      <c r="A68" s="123"/>
      <c r="B68" s="147"/>
      <c r="E68" s="230" t="s">
        <v>46</v>
      </c>
      <c r="F68" s="189"/>
      <c r="G68" s="189">
        <f>SUM(G64:G66)</f>
        <v>5978.3148106666677</v>
      </c>
      <c r="H68" s="189">
        <f>SUM(H64:H66)</f>
        <v>5739.4081893333332</v>
      </c>
      <c r="I68" s="189">
        <f>SUM(I64:I66)</f>
        <v>4158.5694053333336</v>
      </c>
      <c r="J68" s="231">
        <f>SUM(J64:J66)</f>
        <v>3059.942234666667</v>
      </c>
      <c r="K68" s="55"/>
      <c r="L68" s="55"/>
    </row>
    <row r="69" spans="1:13" ht="23.25" customHeight="1" x14ac:dyDescent="0.2">
      <c r="A69" s="123"/>
      <c r="B69" s="143"/>
      <c r="E69" s="232" t="s">
        <v>55</v>
      </c>
      <c r="F69" s="190"/>
      <c r="G69" s="190">
        <f>G64+G66</f>
        <v>5892.3148106666677</v>
      </c>
      <c r="H69" s="190">
        <f>H64+H66</f>
        <v>5653.4081893333332</v>
      </c>
      <c r="I69" s="190">
        <f>I64+I66</f>
        <v>4072.5694053333336</v>
      </c>
      <c r="J69" s="233">
        <f>J64+J66</f>
        <v>2973.942234666667</v>
      </c>
      <c r="K69" s="57"/>
      <c r="L69" s="57"/>
    </row>
    <row r="70" spans="1:13" ht="36" customHeight="1" x14ac:dyDescent="0.2">
      <c r="A70" s="123"/>
      <c r="B70" s="147"/>
      <c r="E70" s="227" t="s">
        <v>40</v>
      </c>
      <c r="F70" s="228"/>
      <c r="G70" s="228">
        <f>G68+(G69*11)</f>
        <v>70793.777728000015</v>
      </c>
      <c r="H70" s="228">
        <f>H68+(H69*11)</f>
        <v>67926.898271999991</v>
      </c>
      <c r="I70" s="228">
        <f>I68+(I69*11)</f>
        <v>48956.832864000004</v>
      </c>
      <c r="J70" s="229">
        <f>J68+(J69*11)</f>
        <v>35773.306816000004</v>
      </c>
      <c r="K70" s="57"/>
      <c r="L70" s="57"/>
    </row>
    <row r="71" spans="1:13" ht="33" customHeight="1" x14ac:dyDescent="0.2">
      <c r="A71" s="123"/>
      <c r="B71" s="143"/>
      <c r="J71" s="59"/>
      <c r="K71" s="59"/>
      <c r="L71" s="59"/>
    </row>
    <row r="72" spans="1:13" ht="23.25" customHeight="1" x14ac:dyDescent="0.2">
      <c r="A72" s="269"/>
      <c r="B72" s="269"/>
      <c r="E72" s="271" t="s">
        <v>91</v>
      </c>
      <c r="F72" s="271"/>
      <c r="G72" s="271"/>
      <c r="H72" s="271"/>
      <c r="I72" s="271"/>
      <c r="J72" s="271"/>
    </row>
    <row r="73" spans="1:13" ht="33" customHeight="1" x14ac:dyDescent="0.2">
      <c r="A73" s="123"/>
      <c r="B73" s="147"/>
      <c r="E73" s="277" t="s">
        <v>49</v>
      </c>
      <c r="F73" s="277"/>
      <c r="G73" s="277"/>
      <c r="H73" s="277"/>
      <c r="I73" s="277"/>
      <c r="J73" s="277"/>
    </row>
    <row r="74" spans="1:13" ht="23.25" customHeight="1" x14ac:dyDescent="0.2">
      <c r="A74" s="123"/>
      <c r="B74" s="147"/>
      <c r="E74" s="277"/>
      <c r="F74" s="277"/>
      <c r="G74" s="277"/>
      <c r="H74" s="277"/>
      <c r="I74" s="277"/>
      <c r="J74" s="277"/>
    </row>
    <row r="75" spans="1:13" ht="21.75" customHeight="1" x14ac:dyDescent="0.2">
      <c r="A75" s="123"/>
      <c r="B75" s="147"/>
    </row>
    <row r="76" spans="1:13" ht="19.5" customHeight="1" x14ac:dyDescent="0.2">
      <c r="A76" s="269"/>
      <c r="B76" s="269"/>
    </row>
    <row r="77" spans="1:13" ht="19.5" customHeight="1" x14ac:dyDescent="0.2">
      <c r="A77" s="123"/>
      <c r="B77" s="143"/>
    </row>
    <row r="78" spans="1:13" ht="24.75" customHeight="1" x14ac:dyDescent="0.2">
      <c r="A78" s="123"/>
      <c r="B78" s="143"/>
    </row>
    <row r="79" spans="1:13" ht="24.75" customHeight="1" x14ac:dyDescent="0.2">
      <c r="A79" s="123"/>
      <c r="B79" s="143"/>
    </row>
    <row r="80" spans="1:13" ht="24.75" customHeight="1" x14ac:dyDescent="0.2">
      <c r="A80" s="123"/>
      <c r="B80" s="143"/>
    </row>
    <row r="81" spans="1:2" ht="24.75" customHeight="1" x14ac:dyDescent="0.2">
      <c r="A81" s="123"/>
      <c r="B81" s="143"/>
    </row>
    <row r="82" spans="1:2" ht="24.75" customHeight="1" x14ac:dyDescent="0.2">
      <c r="A82" s="123"/>
      <c r="B82" s="143"/>
    </row>
    <row r="83" spans="1:2" ht="24.75" customHeight="1" x14ac:dyDescent="0.2">
      <c r="A83" s="123"/>
      <c r="B83" s="143"/>
    </row>
    <row r="84" spans="1:2" ht="24.75" customHeight="1" x14ac:dyDescent="0.2">
      <c r="A84" s="123"/>
      <c r="B84" s="143"/>
    </row>
    <row r="85" spans="1:2" ht="32.25" customHeight="1" x14ac:dyDescent="0.2">
      <c r="A85" s="123"/>
      <c r="B85" s="143"/>
    </row>
    <row r="86" spans="1:2" ht="24.75" customHeight="1" x14ac:dyDescent="0.2">
      <c r="A86" s="269"/>
      <c r="B86" s="269"/>
    </row>
    <row r="87" spans="1:2" x14ac:dyDescent="0.2">
      <c r="A87" s="123"/>
      <c r="B87" s="151"/>
    </row>
    <row r="88" spans="1:2" ht="19.5" customHeight="1" x14ac:dyDescent="0.2">
      <c r="A88" s="123"/>
      <c r="B88" s="152"/>
    </row>
    <row r="89" spans="1:2" ht="19.5" customHeight="1" x14ac:dyDescent="0.2">
      <c r="A89" s="123"/>
      <c r="B89" s="152"/>
    </row>
    <row r="90" spans="1:2" ht="33.75" customHeight="1" x14ac:dyDescent="0.2">
      <c r="A90" s="123"/>
      <c r="B90" s="152"/>
    </row>
    <row r="91" spans="1:2" ht="19.5" customHeight="1" x14ac:dyDescent="0.2">
      <c r="A91" s="123"/>
      <c r="B91" s="152"/>
    </row>
    <row r="92" spans="1:2" ht="19.5" customHeight="1" x14ac:dyDescent="0.2">
      <c r="A92" s="123"/>
      <c r="B92" s="152"/>
    </row>
    <row r="93" spans="1:2" ht="19.5" customHeight="1" x14ac:dyDescent="0.2">
      <c r="A93" s="123"/>
      <c r="B93" s="152"/>
    </row>
    <row r="94" spans="1:2" ht="19.5" customHeight="1" x14ac:dyDescent="0.2">
      <c r="A94" s="123"/>
      <c r="B94" s="152"/>
    </row>
    <row r="95" spans="1:2" ht="19.5" customHeight="1" x14ac:dyDescent="0.2"/>
  </sheetData>
  <sheetProtection algorithmName="SHA-512" hashValue="36GjFE9ey/SmELmUeiG8m2v2XZhlh6mAsu7//w8EvhEgmXa7MrxrUpQMUwWYjNY2lVjya25sSsOeqgK52Pz99Q==" saltValue="A/Sb6kU6Bled9/hawDA0GQ==" spinCount="100000" sheet="1" objects="1" scenarios="1"/>
  <mergeCells count="25">
    <mergeCell ref="E73:J74"/>
    <mergeCell ref="E26:J26"/>
    <mergeCell ref="E36:J36"/>
    <mergeCell ref="E47:J47"/>
    <mergeCell ref="E60:J60"/>
    <mergeCell ref="E72:J72"/>
    <mergeCell ref="E64:F64"/>
    <mergeCell ref="E65:F65"/>
    <mergeCell ref="A57:B57"/>
    <mergeCell ref="A61:B61"/>
    <mergeCell ref="A72:B72"/>
    <mergeCell ref="A76:B76"/>
    <mergeCell ref="A86:B86"/>
    <mergeCell ref="B41:B42"/>
    <mergeCell ref="A41:A42"/>
    <mergeCell ref="E51:F51"/>
    <mergeCell ref="E52:F52"/>
    <mergeCell ref="A21:B21"/>
    <mergeCell ref="A35:B35"/>
    <mergeCell ref="A40:B40"/>
    <mergeCell ref="D12:E12"/>
    <mergeCell ref="D16:E16"/>
    <mergeCell ref="F12:I12"/>
    <mergeCell ref="F14:I14"/>
    <mergeCell ref="A12:B12"/>
  </mergeCells>
  <phoneticPr fontId="11" type="noConversion"/>
  <conditionalFormatting sqref="F16">
    <cfRule type="cellIs" dxfId="14" priority="3" stopIfTrue="1" operator="greaterThan">
      <formula>2</formula>
    </cfRule>
    <cfRule type="cellIs" dxfId="13" priority="4" stopIfTrue="1" operator="lessThan">
      <formula>1</formula>
    </cfRule>
  </conditionalFormatting>
  <conditionalFormatting sqref="I18 I16">
    <cfRule type="cellIs" dxfId="12" priority="1" stopIfTrue="1" operator="greaterThan">
      <formula>73</formula>
    </cfRule>
    <cfRule type="cellIs" dxfId="11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5" fitToHeight="2" orientation="portrait" r:id="rId1"/>
  <headerFooter alignWithMargins="0"/>
  <rowBreaks count="1" manualBreakCount="1">
    <brk id="61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V128"/>
  <sheetViews>
    <sheetView showGridLines="0" zoomScaleNormal="100" zoomScaleSheetLayoutView="50" workbookViewId="0">
      <selection activeCell="N13" sqref="N13"/>
    </sheetView>
  </sheetViews>
  <sheetFormatPr baseColWidth="10" defaultColWidth="8.6640625" defaultRowHeight="16" x14ac:dyDescent="0.2"/>
  <cols>
    <col min="1" max="1" width="75.5" style="41" customWidth="1"/>
    <col min="2" max="2" width="62.5" style="41" customWidth="1"/>
    <col min="3" max="3" width="1.5" style="41" customWidth="1"/>
    <col min="4" max="4" width="17.33203125" style="41" customWidth="1"/>
    <col min="5" max="5" width="17.6640625" style="41" customWidth="1"/>
    <col min="6" max="6" width="32.1640625" style="41" customWidth="1"/>
    <col min="7" max="7" width="23" style="41" customWidth="1"/>
    <col min="8" max="8" width="21.6640625" style="41" customWidth="1"/>
    <col min="9" max="9" width="26.33203125" style="41" customWidth="1"/>
    <col min="10" max="10" width="19.6640625" style="41" customWidth="1"/>
    <col min="11" max="16384" width="8.6640625" style="41"/>
  </cols>
  <sheetData>
    <row r="1" spans="1:10" ht="18" customHeight="1" x14ac:dyDescent="0.2"/>
    <row r="2" spans="1:10" ht="18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</row>
    <row r="3" spans="1:10" ht="18" customHeight="1" x14ac:dyDescent="0.2">
      <c r="A3" s="40"/>
      <c r="B3" s="40"/>
      <c r="C3" s="40"/>
      <c r="D3" s="40"/>
      <c r="E3" s="40"/>
      <c r="F3" s="40"/>
      <c r="G3" s="40"/>
      <c r="H3" s="40" t="s">
        <v>1</v>
      </c>
      <c r="I3" s="40" t="s">
        <v>1</v>
      </c>
      <c r="J3" s="40" t="s">
        <v>1</v>
      </c>
    </row>
    <row r="4" spans="1:10" ht="18" customHeight="1" x14ac:dyDescent="0.2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ht="18" customHeigh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ht="18" customHeight="1" x14ac:dyDescent="0.2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ht="18" customHeight="1" x14ac:dyDescent="0.2">
      <c r="A7" s="40"/>
      <c r="B7" s="40"/>
      <c r="C7" s="40"/>
      <c r="D7" s="40"/>
      <c r="E7" s="40"/>
      <c r="F7" s="40"/>
      <c r="G7" s="40"/>
      <c r="H7" s="42" t="s">
        <v>1</v>
      </c>
      <c r="I7" s="42" t="s">
        <v>1</v>
      </c>
      <c r="J7" s="42" t="s">
        <v>1</v>
      </c>
    </row>
    <row r="8" spans="1:10" ht="18" customHeight="1" x14ac:dyDescent="0.2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ht="18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</row>
    <row r="10" spans="1:10" ht="18" customHeight="1" x14ac:dyDescent="0.2">
      <c r="A10" s="40"/>
      <c r="B10" s="40"/>
      <c r="C10" s="40"/>
      <c r="D10" s="40"/>
      <c r="E10" s="40"/>
      <c r="F10" s="40"/>
      <c r="G10" s="40"/>
      <c r="H10" s="40"/>
      <c r="I10" s="40"/>
      <c r="J10" s="40"/>
    </row>
    <row r="11" spans="1:10" ht="18" customHeight="1" x14ac:dyDescent="0.2">
      <c r="A11" s="40"/>
      <c r="B11" s="40"/>
      <c r="C11" s="40"/>
      <c r="D11" s="40"/>
      <c r="E11" s="40"/>
      <c r="F11" s="40"/>
      <c r="G11" s="40"/>
      <c r="H11" s="40"/>
      <c r="I11" s="40"/>
      <c r="J11" s="40"/>
    </row>
    <row r="12" spans="1:10" ht="23.25" customHeight="1" x14ac:dyDescent="0.2">
      <c r="A12" s="256" t="s">
        <v>60</v>
      </c>
      <c r="B12" s="256"/>
      <c r="C12" s="43"/>
      <c r="D12" s="251" t="s">
        <v>80</v>
      </c>
      <c r="E12" s="251"/>
      <c r="F12" s="252" t="str">
        <f>+'INGRESO DE DATOS'!$D$15</f>
        <v>JOHN DOE</v>
      </c>
      <c r="G12" s="252"/>
      <c r="H12" s="252"/>
      <c r="I12" s="252"/>
      <c r="J12" s="44"/>
    </row>
    <row r="13" spans="1:10" ht="12" customHeight="1" x14ac:dyDescent="0.2">
      <c r="C13" s="43"/>
      <c r="D13" s="77"/>
      <c r="E13" s="77"/>
      <c r="F13" s="61"/>
      <c r="G13" s="61"/>
      <c r="H13" s="61"/>
      <c r="I13" s="61"/>
      <c r="J13" s="44"/>
    </row>
    <row r="14" spans="1:10" ht="23.25" customHeight="1" x14ac:dyDescent="0.2">
      <c r="A14" s="175"/>
      <c r="B14" s="175"/>
      <c r="C14" s="43"/>
      <c r="D14" s="77"/>
      <c r="E14" s="77" t="s">
        <v>90</v>
      </c>
      <c r="F14" s="252" t="str">
        <f>+'INGRESO DE DATOS'!$D$21</f>
        <v>NOMBRE DE AGENTE</v>
      </c>
      <c r="G14" s="252"/>
      <c r="H14" s="252"/>
      <c r="I14" s="252"/>
      <c r="J14" s="44"/>
    </row>
    <row r="15" spans="1:10" ht="12" customHeight="1" x14ac:dyDescent="0.2">
      <c r="A15" s="148"/>
      <c r="B15" s="135"/>
      <c r="C15" s="45"/>
      <c r="D15" s="78"/>
      <c r="E15" s="78"/>
      <c r="F15" s="78"/>
      <c r="G15" s="78"/>
      <c r="H15" s="78"/>
      <c r="I15" s="78"/>
      <c r="J15" s="78"/>
    </row>
    <row r="16" spans="1:10" ht="23.25" customHeight="1" x14ac:dyDescent="0.2">
      <c r="A16" s="148"/>
      <c r="B16" s="135"/>
      <c r="C16" s="45"/>
      <c r="D16" s="251" t="s">
        <v>81</v>
      </c>
      <c r="E16" s="251"/>
      <c r="F16" s="181">
        <f>+'INGRESO DE DATOS'!$D$17</f>
        <v>2</v>
      </c>
      <c r="G16" s="78"/>
      <c r="H16" s="77" t="s">
        <v>82</v>
      </c>
      <c r="I16" s="181">
        <f>+'INGRESO DE DATOS'!$D$19</f>
        <v>65</v>
      </c>
      <c r="J16" s="44"/>
    </row>
    <row r="17" spans="1:12" ht="12" customHeight="1" x14ac:dyDescent="0.2">
      <c r="A17" s="148"/>
      <c r="B17" s="146"/>
      <c r="C17" s="45"/>
      <c r="D17" s="53"/>
      <c r="E17" s="53"/>
      <c r="F17" s="78"/>
      <c r="G17" s="78"/>
      <c r="H17" s="78"/>
      <c r="I17" s="78"/>
      <c r="J17" s="78"/>
    </row>
    <row r="18" spans="1:12" ht="23.25" customHeight="1" x14ac:dyDescent="0.2">
      <c r="A18" s="148"/>
      <c r="B18" s="135"/>
      <c r="C18" s="45"/>
      <c r="D18" s="251" t="s">
        <v>84</v>
      </c>
      <c r="E18" s="251"/>
      <c r="F18" s="181">
        <f>+'INGRESO DE DATOS'!$H$17</f>
        <v>3</v>
      </c>
      <c r="G18" s="78"/>
      <c r="H18" s="77" t="s">
        <v>88</v>
      </c>
      <c r="I18" s="181">
        <f>+'INGRESO DE DATOS'!$H$19</f>
        <v>71</v>
      </c>
      <c r="J18" s="53"/>
    </row>
    <row r="19" spans="1:12" ht="12" customHeight="1" x14ac:dyDescent="0.2">
      <c r="A19" s="144"/>
      <c r="B19" s="147"/>
      <c r="C19" s="45"/>
      <c r="D19" s="78"/>
      <c r="E19" s="79"/>
      <c r="F19" s="78"/>
      <c r="G19" s="78"/>
      <c r="H19" s="78" t="s">
        <v>1</v>
      </c>
      <c r="I19" s="78" t="s">
        <v>1</v>
      </c>
      <c r="J19" s="78"/>
    </row>
    <row r="20" spans="1:12" ht="24" customHeight="1" x14ac:dyDescent="0.2">
      <c r="A20" s="148"/>
      <c r="B20" s="147"/>
      <c r="C20" s="46"/>
      <c r="D20" s="78"/>
      <c r="E20" s="180" t="s">
        <v>41</v>
      </c>
      <c r="F20" s="47">
        <f ca="1">NOW()</f>
        <v>44901.627571874997</v>
      </c>
      <c r="H20" s="53"/>
      <c r="I20" s="81"/>
      <c r="J20" s="53"/>
    </row>
    <row r="21" spans="1:12" s="50" customFormat="1" ht="24" customHeight="1" x14ac:dyDescent="0.2">
      <c r="A21" s="279"/>
      <c r="B21" s="279"/>
      <c r="C21" s="46"/>
      <c r="D21" s="45"/>
      <c r="E21" s="45"/>
      <c r="F21" s="78"/>
      <c r="G21" s="78" t="s">
        <v>1</v>
      </c>
      <c r="H21" s="82" t="b">
        <v>0</v>
      </c>
      <c r="I21" s="78"/>
      <c r="J21" s="78" t="s">
        <v>1</v>
      </c>
    </row>
    <row r="22" spans="1:12" s="50" customFormat="1" ht="24" customHeight="1" x14ac:dyDescent="0.2">
      <c r="A22" s="149"/>
      <c r="B22" s="153"/>
      <c r="C22" s="45"/>
      <c r="D22" s="83"/>
      <c r="E22" s="191" t="s">
        <v>33</v>
      </c>
      <c r="F22" s="191"/>
      <c r="G22" s="191" t="s">
        <v>3</v>
      </c>
      <c r="H22" s="191" t="s">
        <v>4</v>
      </c>
      <c r="I22" s="78"/>
      <c r="J22" s="83"/>
    </row>
    <row r="23" spans="1:12" s="50" customFormat="1" ht="24" customHeight="1" x14ac:dyDescent="0.2">
      <c r="A23" s="144"/>
      <c r="B23" s="153"/>
      <c r="C23" s="45"/>
      <c r="E23" s="192" t="s">
        <v>34</v>
      </c>
      <c r="F23" s="193"/>
      <c r="G23" s="193">
        <v>10000</v>
      </c>
      <c r="H23" s="195">
        <v>20000</v>
      </c>
      <c r="I23" s="43"/>
      <c r="J23" s="43"/>
      <c r="K23" s="43"/>
    </row>
    <row r="24" spans="1:12" s="50" customFormat="1" ht="24" customHeight="1" x14ac:dyDescent="0.2">
      <c r="A24" s="144"/>
      <c r="B24" s="154"/>
      <c r="C24" s="45"/>
      <c r="D24" s="45"/>
      <c r="E24" s="196" t="s">
        <v>35</v>
      </c>
      <c r="F24" s="197"/>
      <c r="G24" s="197">
        <v>10000</v>
      </c>
      <c r="H24" s="199">
        <v>20000</v>
      </c>
      <c r="I24" s="51"/>
      <c r="J24" s="51"/>
      <c r="K24" s="51"/>
    </row>
    <row r="25" spans="1:12" s="50" customFormat="1" ht="24" customHeight="1" x14ac:dyDescent="0.2">
      <c r="A25" s="149"/>
      <c r="B25" s="154"/>
      <c r="C25" s="45"/>
      <c r="D25" s="45"/>
      <c r="E25" s="159"/>
      <c r="F25" s="182"/>
      <c r="G25" s="159"/>
      <c r="H25" s="159"/>
      <c r="I25" s="51"/>
      <c r="J25" s="51"/>
      <c r="K25" s="51"/>
      <c r="L25" s="52"/>
    </row>
    <row r="26" spans="1:12" s="50" customFormat="1" ht="24" customHeight="1" x14ac:dyDescent="0.2">
      <c r="A26" s="144"/>
      <c r="B26" s="154"/>
      <c r="C26" s="45"/>
      <c r="D26" s="45"/>
      <c r="E26" s="254" t="s">
        <v>57</v>
      </c>
      <c r="F26" s="254"/>
      <c r="G26" s="254"/>
      <c r="H26" s="254"/>
      <c r="I26" s="40"/>
      <c r="J26" s="40"/>
      <c r="K26" s="40"/>
      <c r="L26" s="53"/>
    </row>
    <row r="27" spans="1:12" s="52" customFormat="1" ht="24" customHeight="1" x14ac:dyDescent="0.2">
      <c r="A27" s="144"/>
      <c r="B27" s="154"/>
      <c r="C27" s="45"/>
      <c r="D27" s="45"/>
      <c r="E27" s="200" t="s">
        <v>36</v>
      </c>
      <c r="F27" s="201"/>
      <c r="G27" s="201">
        <f>(VLOOKUP($I$16,Tablas!$A$1129:$G$1195,3,TRUE))*1.1494</f>
        <v>12456.0478</v>
      </c>
      <c r="H27" s="202">
        <f>(VLOOKUP($I$16,Tablas!$A$1129:$G$1195,4,TRUE))*1.1494</f>
        <v>9799.7844000000005</v>
      </c>
      <c r="I27" s="44"/>
      <c r="J27" s="44"/>
      <c r="K27" s="44"/>
      <c r="L27" s="53"/>
    </row>
    <row r="28" spans="1:12" s="53" customFormat="1" ht="24" customHeight="1" x14ac:dyDescent="0.15">
      <c r="A28" s="149"/>
      <c r="B28" s="154"/>
      <c r="C28" s="45"/>
      <c r="D28" s="54"/>
      <c r="E28" s="157" t="s">
        <v>37</v>
      </c>
      <c r="F28" s="155"/>
      <c r="G28" s="155">
        <f>(IF($F$16=1,0,(VLOOKUP($I$18,Tablas!$A$1129:$G$1195,3,TRUE))))*1.1494</f>
        <v>20671.958999999999</v>
      </c>
      <c r="H28" s="203">
        <f>(IF($F$16=1,0,(VLOOKUP($I$18,Tablas!$A$1129:$G$1195,4,TRUE))))*1.1494</f>
        <v>16678.9434</v>
      </c>
      <c r="I28" s="55"/>
      <c r="J28" s="55"/>
      <c r="K28" s="55"/>
    </row>
    <row r="29" spans="1:12" s="53" customFormat="1" ht="36" customHeight="1" x14ac:dyDescent="0.15">
      <c r="A29" s="149"/>
      <c r="B29" s="154"/>
      <c r="C29" s="45"/>
      <c r="D29" s="54"/>
      <c r="E29" s="157" t="s">
        <v>48</v>
      </c>
      <c r="F29" s="155"/>
      <c r="G29" s="155">
        <f>(IF($F$18=0,0,(VLOOKUP($F$18,Tablas!$A$1196:$G$1198,3,TRUE))))*1.1494</f>
        <v>3129.8161999999998</v>
      </c>
      <c r="H29" s="203">
        <f>(IF($F$18=0,0,(VLOOKUP($F$18,Tablas!$A$1196:$G$1198,4,TRUE))))*1.1494</f>
        <v>2455.1183999999998</v>
      </c>
      <c r="I29" s="55"/>
      <c r="J29" s="55"/>
      <c r="K29" s="55"/>
    </row>
    <row r="30" spans="1:12" s="53" customFormat="1" ht="24" customHeight="1" x14ac:dyDescent="0.15">
      <c r="A30" s="149"/>
      <c r="B30" s="154"/>
      <c r="C30" s="54"/>
      <c r="D30" s="45"/>
      <c r="E30" s="205" t="s">
        <v>38</v>
      </c>
      <c r="F30" s="158"/>
      <c r="G30" s="158">
        <f>(SUM(G27:G29))</f>
        <v>36257.823000000004</v>
      </c>
      <c r="H30" s="206">
        <f>(SUM(H27:H29))</f>
        <v>28933.8462</v>
      </c>
      <c r="I30" s="55"/>
      <c r="J30" s="55"/>
      <c r="K30" s="55"/>
      <c r="L30" s="56"/>
    </row>
    <row r="31" spans="1:12" s="53" customFormat="1" ht="18" customHeight="1" x14ac:dyDescent="0.15">
      <c r="A31" s="149"/>
      <c r="B31" s="154"/>
      <c r="C31" s="54"/>
      <c r="D31" s="54"/>
      <c r="E31" s="157" t="s">
        <v>68</v>
      </c>
      <c r="F31" s="155"/>
      <c r="G31" s="155">
        <v>86</v>
      </c>
      <c r="H31" s="203">
        <v>86</v>
      </c>
      <c r="I31" s="57"/>
      <c r="J31" s="57"/>
      <c r="K31" s="57"/>
    </row>
    <row r="32" spans="1:12" s="56" customFormat="1" ht="24" hidden="1" customHeight="1" x14ac:dyDescent="0.15">
      <c r="C32" s="45"/>
      <c r="D32" s="58"/>
      <c r="E32" s="157" t="s">
        <v>51</v>
      </c>
      <c r="F32" s="155"/>
      <c r="G32" s="155">
        <f>(G31)*0%</f>
        <v>0</v>
      </c>
      <c r="H32" s="203">
        <f>(H31)*0%</f>
        <v>0</v>
      </c>
      <c r="I32" s="55"/>
      <c r="J32" s="55"/>
      <c r="K32" s="55"/>
      <c r="L32" s="53"/>
    </row>
    <row r="33" spans="1:12" s="56" customFormat="1" ht="24" customHeight="1" x14ac:dyDescent="0.15">
      <c r="A33" s="144"/>
      <c r="B33" s="153"/>
      <c r="C33" s="45"/>
      <c r="D33" s="58"/>
      <c r="E33" s="157"/>
      <c r="F33" s="155"/>
      <c r="G33" s="155"/>
      <c r="H33" s="203"/>
      <c r="I33" s="55"/>
      <c r="J33" s="55"/>
      <c r="K33" s="55"/>
      <c r="L33" s="53"/>
    </row>
    <row r="34" spans="1:12" s="53" customFormat="1" ht="24" customHeight="1" x14ac:dyDescent="0.15">
      <c r="A34" s="149"/>
      <c r="B34" s="153"/>
      <c r="C34" s="54"/>
      <c r="D34" s="58"/>
      <c r="E34" s="227" t="s">
        <v>40</v>
      </c>
      <c r="F34" s="228"/>
      <c r="G34" s="228">
        <f>SUM(G30:G32)</f>
        <v>36343.823000000004</v>
      </c>
      <c r="H34" s="229">
        <f>SUM(H30:H32)</f>
        <v>29019.8462</v>
      </c>
      <c r="I34" s="55"/>
      <c r="J34" s="55"/>
      <c r="K34" s="55"/>
    </row>
    <row r="35" spans="1:12" s="53" customFormat="1" ht="29" customHeight="1" x14ac:dyDescent="0.15">
      <c r="A35" s="144"/>
      <c r="B35" s="154"/>
      <c r="C35" s="58"/>
      <c r="D35" s="58"/>
      <c r="E35" s="160"/>
      <c r="F35" s="160"/>
      <c r="G35" s="160"/>
      <c r="H35" s="160"/>
      <c r="I35" s="57"/>
      <c r="J35" s="57"/>
      <c r="K35" s="57"/>
    </row>
    <row r="36" spans="1:12" s="53" customFormat="1" ht="24" customHeight="1" x14ac:dyDescent="0.15">
      <c r="A36" s="280"/>
      <c r="B36" s="280"/>
      <c r="C36" s="58"/>
      <c r="D36" s="58"/>
      <c r="E36" s="254" t="s">
        <v>58</v>
      </c>
      <c r="F36" s="254"/>
      <c r="G36" s="254"/>
      <c r="H36" s="254"/>
      <c r="I36" s="57"/>
      <c r="J36" s="57"/>
      <c r="K36" s="57"/>
      <c r="L36" s="56"/>
    </row>
    <row r="37" spans="1:12" s="53" customFormat="1" ht="24" customHeight="1" x14ac:dyDescent="0.15">
      <c r="A37" s="144"/>
      <c r="B37" s="143"/>
      <c r="C37" s="58"/>
      <c r="D37" s="46"/>
      <c r="E37" s="200" t="s">
        <v>36</v>
      </c>
      <c r="F37" s="201"/>
      <c r="G37" s="201">
        <f>(VLOOKUP($I$16,Tablas!$A$1353:$G$1419,3,TRUE))*1.1494</f>
        <v>6601.7053340000002</v>
      </c>
      <c r="H37" s="202">
        <f>(VLOOKUP($I$16,Tablas!$A$1353:$G$1419,4,TRUE))*1.1494</f>
        <v>5193.8857320000006</v>
      </c>
    </row>
    <row r="38" spans="1:12" s="56" customFormat="1" ht="35.25" customHeight="1" x14ac:dyDescent="0.15">
      <c r="A38" s="144"/>
      <c r="B38" s="147"/>
      <c r="C38" s="58"/>
      <c r="D38" s="46"/>
      <c r="E38" s="157" t="s">
        <v>37</v>
      </c>
      <c r="F38" s="155"/>
      <c r="G38" s="155">
        <f>(IF($F$16=1,0,(VLOOKUP($I$18,Tablas!$A$1353:$G$1419,3,TRUE))))*1.1494</f>
        <v>10956.138270000001</v>
      </c>
      <c r="H38" s="203">
        <f>(IF($F$16=1,0,(VLOOKUP($I$18,Tablas!$A$1353:$G$1419,4,TRUE))))*1.1494</f>
        <v>8839.8400020000008</v>
      </c>
      <c r="I38" s="44"/>
      <c r="J38" s="44"/>
      <c r="K38" s="44"/>
      <c r="L38" s="53"/>
    </row>
    <row r="39" spans="1:12" s="53" customFormat="1" ht="31.5" customHeight="1" x14ac:dyDescent="0.15">
      <c r="A39" s="144"/>
      <c r="B39" s="147"/>
      <c r="C39" s="46"/>
      <c r="D39" s="45"/>
      <c r="E39" s="157" t="s">
        <v>48</v>
      </c>
      <c r="F39" s="155"/>
      <c r="G39" s="155">
        <f>(IF($F$18=0,0,(VLOOKUP($F$18,Tablas!$A$1420:$G$1422,3,TRUE))))*1.1494</f>
        <v>1658.802586</v>
      </c>
      <c r="H39" s="203">
        <f>(IF($F$18=0,0,(VLOOKUP($F$18,Tablas!$A$1420:$G$1422,4,TRUE))))*1.1494</f>
        <v>1301.2127520000001</v>
      </c>
      <c r="I39" s="55"/>
      <c r="J39" s="55"/>
      <c r="K39" s="55"/>
    </row>
    <row r="40" spans="1:12" s="53" customFormat="1" ht="24" customHeight="1" x14ac:dyDescent="0.15">
      <c r="A40" s="144"/>
      <c r="B40" s="147"/>
      <c r="C40" s="46"/>
      <c r="D40" s="45"/>
      <c r="E40" s="205" t="s">
        <v>38</v>
      </c>
      <c r="F40" s="158"/>
      <c r="G40" s="158">
        <f>(SUM(G37:G39))</f>
        <v>19216.646190000003</v>
      </c>
      <c r="H40" s="206">
        <f>(SUM(H37:H39))</f>
        <v>15334.938486000001</v>
      </c>
      <c r="I40" s="55"/>
      <c r="J40" s="55"/>
      <c r="K40" s="55"/>
    </row>
    <row r="41" spans="1:12" s="53" customFormat="1" ht="24" customHeight="1" x14ac:dyDescent="0.15">
      <c r="A41" s="280"/>
      <c r="B41" s="280"/>
      <c r="C41" s="45"/>
      <c r="D41" s="45"/>
      <c r="E41" s="157" t="s">
        <v>68</v>
      </c>
      <c r="F41" s="155"/>
      <c r="G41" s="155">
        <v>86</v>
      </c>
      <c r="H41" s="203">
        <v>86</v>
      </c>
      <c r="I41" s="55"/>
      <c r="J41" s="55"/>
      <c r="K41" s="55"/>
      <c r="L41" s="56"/>
    </row>
    <row r="42" spans="1:12" s="53" customFormat="1" ht="24" hidden="1" customHeight="1" x14ac:dyDescent="0.15">
      <c r="A42" s="275"/>
      <c r="B42" s="273"/>
      <c r="C42" s="45"/>
      <c r="D42" s="45"/>
      <c r="E42" s="157" t="s">
        <v>51</v>
      </c>
      <c r="F42" s="155"/>
      <c r="G42" s="155">
        <f>(G41)*0%</f>
        <v>0</v>
      </c>
      <c r="H42" s="203">
        <f>(H41)*0%</f>
        <v>0</v>
      </c>
      <c r="I42" s="57"/>
      <c r="J42" s="57"/>
      <c r="K42" s="57"/>
    </row>
    <row r="43" spans="1:12" s="56" customFormat="1" ht="24" customHeight="1" x14ac:dyDescent="0.15">
      <c r="A43" s="275"/>
      <c r="B43" s="274"/>
      <c r="C43" s="45"/>
      <c r="D43" s="46"/>
      <c r="E43" s="230" t="s">
        <v>46</v>
      </c>
      <c r="F43" s="189"/>
      <c r="G43" s="189">
        <f>SUM(G40:G42)</f>
        <v>19302.646190000003</v>
      </c>
      <c r="H43" s="231">
        <f>SUM(H40:H42)</f>
        <v>15420.938486000001</v>
      </c>
      <c r="I43" s="55"/>
      <c r="J43" s="55"/>
      <c r="K43" s="55"/>
    </row>
    <row r="44" spans="1:12" s="53" customFormat="1" ht="24" customHeight="1" x14ac:dyDescent="0.15">
      <c r="A44" s="144"/>
      <c r="B44" s="136"/>
      <c r="C44" s="45"/>
      <c r="D44" s="46"/>
      <c r="E44" s="232" t="s">
        <v>47</v>
      </c>
      <c r="F44" s="190"/>
      <c r="G44" s="190">
        <f>G40+G42</f>
        <v>19216.646190000003</v>
      </c>
      <c r="H44" s="233">
        <f>H40+H42</f>
        <v>15334.938486000001</v>
      </c>
      <c r="I44" s="55"/>
      <c r="J44" s="55"/>
      <c r="K44" s="55"/>
    </row>
    <row r="45" spans="1:12" s="53" customFormat="1" ht="23.25" customHeight="1" x14ac:dyDescent="0.15">
      <c r="A45" s="144"/>
      <c r="B45" s="136"/>
      <c r="C45" s="46"/>
      <c r="E45" s="227" t="s">
        <v>40</v>
      </c>
      <c r="F45" s="228"/>
      <c r="G45" s="228">
        <f>G43+G44</f>
        <v>38519.292380000006</v>
      </c>
      <c r="H45" s="229">
        <f t="shared" ref="H45" si="0">H43+H44</f>
        <v>30755.876972000002</v>
      </c>
      <c r="I45" s="57"/>
      <c r="J45" s="57"/>
      <c r="K45" s="57"/>
    </row>
    <row r="46" spans="1:12" s="53" customFormat="1" ht="30" customHeight="1" x14ac:dyDescent="0.2">
      <c r="A46" s="144"/>
      <c r="B46" s="143"/>
      <c r="C46" s="46"/>
      <c r="D46" s="41"/>
      <c r="E46" s="161"/>
      <c r="F46" s="161"/>
      <c r="G46" s="161"/>
      <c r="H46" s="161"/>
      <c r="I46" s="59"/>
      <c r="J46" s="59"/>
      <c r="K46" s="59"/>
      <c r="L46" s="56"/>
    </row>
    <row r="47" spans="1:12" s="53" customFormat="1" ht="24" customHeight="1" x14ac:dyDescent="0.2">
      <c r="A47" s="144"/>
      <c r="B47" s="143"/>
      <c r="C47" s="45"/>
      <c r="D47" s="41"/>
      <c r="E47" s="254" t="s">
        <v>59</v>
      </c>
      <c r="F47" s="254"/>
      <c r="G47" s="254"/>
      <c r="H47" s="254"/>
    </row>
    <row r="48" spans="1:12" s="53" customFormat="1" ht="23.25" customHeight="1" x14ac:dyDescent="0.2">
      <c r="A48" s="144"/>
      <c r="B48" s="143"/>
      <c r="C48" s="41"/>
      <c r="D48" s="41"/>
      <c r="E48" s="200" t="s">
        <v>36</v>
      </c>
      <c r="F48" s="201"/>
      <c r="G48" s="201">
        <f>(VLOOKUP($I$16,Tablas!$A$1278:$G$1344,3,TRUE))*1.1494</f>
        <v>3425.413145</v>
      </c>
      <c r="H48" s="202">
        <f>(VLOOKUP($I$16,Tablas!$A$1278:$G$1344,4,TRUE))*1.1494</f>
        <v>2694.9407099999999</v>
      </c>
      <c r="I48" s="44"/>
      <c r="J48" s="44"/>
      <c r="K48" s="44"/>
    </row>
    <row r="49" spans="1:12" s="53" customFormat="1" ht="26.25" customHeight="1" x14ac:dyDescent="0.2">
      <c r="A49" s="144"/>
      <c r="B49" s="143"/>
      <c r="C49" s="41"/>
      <c r="D49" s="41"/>
      <c r="E49" s="157" t="s">
        <v>37</v>
      </c>
      <c r="F49" s="155"/>
      <c r="G49" s="155">
        <f>(IF($F$16=1,0,(VLOOKUP($I$18,Tablas!$A$1278:$G$1344,3,TRUE))))*1.1494</f>
        <v>5684.7887250000003</v>
      </c>
      <c r="H49" s="203">
        <f>(IF($F$16=1,0,(VLOOKUP($I$18,Tablas!$A$1278:$G$1344,4,TRUE))))*1.1494</f>
        <v>4586.7094350000007</v>
      </c>
      <c r="I49" s="55"/>
      <c r="J49" s="55"/>
      <c r="K49" s="55"/>
    </row>
    <row r="50" spans="1:12" s="56" customFormat="1" ht="33" customHeight="1" x14ac:dyDescent="0.2">
      <c r="A50" s="144"/>
      <c r="B50" s="143"/>
      <c r="C50" s="41"/>
      <c r="D50" s="41"/>
      <c r="E50" s="157" t="s">
        <v>48</v>
      </c>
      <c r="F50" s="155"/>
      <c r="G50" s="155">
        <f>(IF($F$18=0,0,(VLOOKUP($F$18,Tablas!$A$1345:$G$1347,3,TRUE))))*1.1494</f>
        <v>860.69945500000006</v>
      </c>
      <c r="H50" s="203">
        <f>(IF($F$18=0,0,(VLOOKUP($F$18,Tablas!$A$1345:$G$1347,4,TRUE))))*1.1494</f>
        <v>675.1575600000001</v>
      </c>
      <c r="I50" s="55"/>
      <c r="J50" s="55"/>
      <c r="K50" s="55"/>
      <c r="L50" s="53"/>
    </row>
    <row r="51" spans="1:12" s="53" customFormat="1" ht="24" customHeight="1" x14ac:dyDescent="0.2">
      <c r="A51" s="144"/>
      <c r="B51" s="136"/>
      <c r="C51" s="41"/>
      <c r="D51" s="41"/>
      <c r="E51" s="261" t="s">
        <v>38</v>
      </c>
      <c r="F51" s="262"/>
      <c r="G51" s="158">
        <f>(SUM(G48:G50))</f>
        <v>9970.9013250000007</v>
      </c>
      <c r="H51" s="206">
        <f>(SUM(H48:H50))</f>
        <v>7956.8077050000011</v>
      </c>
      <c r="I51" s="55"/>
      <c r="J51" s="55"/>
      <c r="K51" s="55"/>
      <c r="L51" s="56"/>
    </row>
    <row r="52" spans="1:12" s="53" customFormat="1" ht="24" customHeight="1" x14ac:dyDescent="0.2">
      <c r="A52" s="144"/>
      <c r="B52" s="143"/>
      <c r="C52" s="41"/>
      <c r="D52" s="41"/>
      <c r="E52" s="266" t="s">
        <v>68</v>
      </c>
      <c r="F52" s="267"/>
      <c r="G52" s="155">
        <v>86</v>
      </c>
      <c r="H52" s="203">
        <v>86</v>
      </c>
      <c r="I52" s="57"/>
      <c r="J52" s="57"/>
      <c r="K52" s="57"/>
    </row>
    <row r="53" spans="1:12" s="53" customFormat="1" ht="24" hidden="1" customHeight="1" x14ac:dyDescent="0.2">
      <c r="C53" s="41"/>
      <c r="D53" s="41"/>
      <c r="E53" s="157" t="s">
        <v>51</v>
      </c>
      <c r="F53" s="155"/>
      <c r="G53" s="155">
        <f>(G52)*0%</f>
        <v>0</v>
      </c>
      <c r="H53" s="203">
        <f>(H52)*0%</f>
        <v>0</v>
      </c>
      <c r="I53" s="55"/>
      <c r="J53" s="55"/>
      <c r="K53" s="55"/>
    </row>
    <row r="54" spans="1:12" s="53" customFormat="1" ht="24" customHeight="1" x14ac:dyDescent="0.2">
      <c r="A54" s="144"/>
      <c r="B54" s="136"/>
      <c r="C54" s="41"/>
      <c r="D54" s="41"/>
      <c r="E54" s="157"/>
      <c r="F54" s="155"/>
      <c r="G54" s="155"/>
      <c r="H54" s="203"/>
      <c r="I54" s="55"/>
      <c r="J54" s="55"/>
      <c r="K54" s="55"/>
    </row>
    <row r="55" spans="1:12" s="53" customFormat="1" ht="24" customHeight="1" x14ac:dyDescent="0.2">
      <c r="A55" s="144"/>
      <c r="B55" s="136"/>
      <c r="C55" s="41"/>
      <c r="D55" s="41"/>
      <c r="E55" s="230" t="s">
        <v>46</v>
      </c>
      <c r="F55" s="189"/>
      <c r="G55" s="189">
        <f>SUM(G51:G53)</f>
        <v>10056.901325000001</v>
      </c>
      <c r="H55" s="231">
        <f>SUM(H51:H53)</f>
        <v>8042.8077050000011</v>
      </c>
      <c r="I55" s="55"/>
      <c r="J55" s="55"/>
      <c r="K55" s="55"/>
    </row>
    <row r="56" spans="1:12" s="56" customFormat="1" ht="35.25" customHeight="1" x14ac:dyDescent="0.2">
      <c r="A56" s="144"/>
      <c r="B56" s="136"/>
      <c r="C56" s="41"/>
      <c r="D56" s="41"/>
      <c r="E56" s="232" t="s">
        <v>56</v>
      </c>
      <c r="F56" s="190"/>
      <c r="G56" s="190">
        <f>G51+G53</f>
        <v>9970.9013250000007</v>
      </c>
      <c r="H56" s="233">
        <f>H51+H53</f>
        <v>7956.8077050000011</v>
      </c>
      <c r="I56" s="57"/>
      <c r="J56" s="57"/>
      <c r="K56" s="57"/>
      <c r="L56" s="53"/>
    </row>
    <row r="57" spans="1:12" ht="24" customHeight="1" x14ac:dyDescent="0.2">
      <c r="A57" s="144"/>
      <c r="B57" s="143"/>
      <c r="E57" s="227" t="s">
        <v>40</v>
      </c>
      <c r="F57" s="228"/>
      <c r="G57" s="228">
        <f>G55+(G56*3)</f>
        <v>39969.605300000003</v>
      </c>
      <c r="H57" s="229">
        <f t="shared" ref="H57" si="1">H55+(H56*3)</f>
        <v>31913.230820000004</v>
      </c>
      <c r="I57" s="57"/>
      <c r="J57" s="57"/>
      <c r="K57" s="57"/>
      <c r="L57" s="53"/>
    </row>
    <row r="58" spans="1:12" ht="25.5" customHeight="1" x14ac:dyDescent="0.2">
      <c r="A58" s="280"/>
      <c r="B58" s="280"/>
      <c r="E58" s="161"/>
      <c r="F58" s="161"/>
      <c r="G58" s="161"/>
      <c r="H58" s="161"/>
      <c r="L58" s="56"/>
    </row>
    <row r="59" spans="1:12" ht="24" customHeight="1" x14ac:dyDescent="0.2">
      <c r="A59" s="144"/>
      <c r="B59" s="135"/>
      <c r="E59" s="254" t="s">
        <v>54</v>
      </c>
      <c r="F59" s="254"/>
      <c r="G59" s="254"/>
      <c r="H59" s="254"/>
      <c r="I59" s="44"/>
      <c r="J59" s="44"/>
      <c r="K59" s="44"/>
      <c r="L59" s="53"/>
    </row>
    <row r="60" spans="1:12" ht="27" customHeight="1" x14ac:dyDescent="0.2">
      <c r="A60" s="144"/>
      <c r="B60" s="136"/>
      <c r="E60" s="200" t="s">
        <v>36</v>
      </c>
      <c r="F60" s="201"/>
      <c r="G60" s="201">
        <f>(VLOOKUP($I$16,Tablas!$A$1203:$G$1269,3,TRUE))*1.1494</f>
        <v>1162.5644613333334</v>
      </c>
      <c r="H60" s="202">
        <f>(VLOOKUP($I$16,Tablas!$A$1203:$G$1269,4,TRUE))*1.1494</f>
        <v>914.64654399999995</v>
      </c>
      <c r="I60" s="55"/>
      <c r="J60" s="55"/>
      <c r="K60" s="55"/>
      <c r="L60" s="53"/>
    </row>
    <row r="61" spans="1:12" ht="25.5" customHeight="1" x14ac:dyDescent="0.2">
      <c r="A61" s="144"/>
      <c r="B61" s="136"/>
      <c r="E61" s="157" t="s">
        <v>37</v>
      </c>
      <c r="F61" s="155"/>
      <c r="G61" s="155">
        <f>(IF($F$16=1,0,(VLOOKUP($I$18,Tablas!$A$1203:$G$1269,3,TRUE))))*1.1494</f>
        <v>1929.3828400000002</v>
      </c>
      <c r="H61" s="203">
        <f>(IF($F$16=1,0,(VLOOKUP($I$18,Tablas!$A$1203:$G$1269,4,TRUE))))*1.1494</f>
        <v>1556.7013840000002</v>
      </c>
      <c r="I61" s="55"/>
      <c r="J61" s="55"/>
      <c r="K61" s="55"/>
      <c r="L61" s="53"/>
    </row>
    <row r="62" spans="1:12" ht="36.75" customHeight="1" x14ac:dyDescent="0.2">
      <c r="A62" s="280"/>
      <c r="B62" s="280"/>
      <c r="E62" s="157" t="s">
        <v>48</v>
      </c>
      <c r="F62" s="155"/>
      <c r="G62" s="155">
        <f>(IF($F$18=0,0,(VLOOKUP($F$18,Tablas!$A$1270:$G$1272,3,TRUE))))*1.1494</f>
        <v>292.11617866666666</v>
      </c>
      <c r="H62" s="203">
        <f>(IF($F$18=0,0,(VLOOKUP($F$18,Tablas!$A$1270:$G$1272,4,TRUE))))*1.1494</f>
        <v>229.144384</v>
      </c>
      <c r="I62" s="55"/>
      <c r="J62" s="55"/>
      <c r="K62" s="55"/>
      <c r="L62" s="53"/>
    </row>
    <row r="63" spans="1:12" ht="24" customHeight="1" x14ac:dyDescent="0.2">
      <c r="A63" s="144"/>
      <c r="B63" s="143"/>
      <c r="E63" s="261" t="s">
        <v>38</v>
      </c>
      <c r="F63" s="262"/>
      <c r="G63" s="158">
        <f>(SUM(G60:G62))</f>
        <v>3384.0634800000003</v>
      </c>
      <c r="H63" s="206">
        <f>(SUM(H60:H62))</f>
        <v>2700.4923120000003</v>
      </c>
      <c r="I63" s="55"/>
      <c r="J63" s="55"/>
      <c r="K63" s="55"/>
      <c r="L63" s="53"/>
    </row>
    <row r="64" spans="1:12" ht="24" customHeight="1" x14ac:dyDescent="0.2">
      <c r="A64" s="144"/>
      <c r="B64" s="135"/>
      <c r="E64" s="266" t="s">
        <v>68</v>
      </c>
      <c r="F64" s="267"/>
      <c r="G64" s="155">
        <v>86</v>
      </c>
      <c r="H64" s="203">
        <v>86</v>
      </c>
      <c r="I64" s="55"/>
      <c r="J64" s="55"/>
      <c r="K64" s="55"/>
      <c r="L64" s="53"/>
    </row>
    <row r="65" spans="1:12" ht="24" hidden="1" customHeight="1" x14ac:dyDescent="0.2">
      <c r="E65" s="157" t="s">
        <v>51</v>
      </c>
      <c r="F65" s="155"/>
      <c r="G65" s="155">
        <f>(G64)*0%</f>
        <v>0</v>
      </c>
      <c r="H65" s="203">
        <f>(H64)*0%</f>
        <v>0</v>
      </c>
      <c r="I65" s="57"/>
      <c r="J65" s="57"/>
      <c r="K65" s="57"/>
      <c r="L65" s="56"/>
    </row>
    <row r="66" spans="1:12" ht="24" customHeight="1" x14ac:dyDescent="0.2">
      <c r="A66" s="144"/>
      <c r="B66" s="135"/>
      <c r="E66" s="157"/>
      <c r="F66" s="155"/>
      <c r="G66" s="155"/>
      <c r="H66" s="203"/>
      <c r="I66" s="57"/>
      <c r="J66" s="57"/>
      <c r="K66" s="57"/>
      <c r="L66" s="56"/>
    </row>
    <row r="67" spans="1:12" ht="37.5" customHeight="1" x14ac:dyDescent="0.2">
      <c r="A67" s="144"/>
      <c r="B67" s="135"/>
      <c r="E67" s="230" t="s">
        <v>46</v>
      </c>
      <c r="F67" s="189"/>
      <c r="G67" s="189">
        <f>SUM(G63:G65)</f>
        <v>3470.0634800000003</v>
      </c>
      <c r="H67" s="231">
        <f>SUM(H63:H65)</f>
        <v>2786.4923120000003</v>
      </c>
      <c r="I67" s="55"/>
      <c r="J67" s="55"/>
      <c r="K67" s="55"/>
      <c r="L67" s="56"/>
    </row>
    <row r="68" spans="1:12" ht="24" customHeight="1" x14ac:dyDescent="0.2">
      <c r="A68" s="144"/>
      <c r="B68" s="143"/>
      <c r="E68" s="232" t="s">
        <v>55</v>
      </c>
      <c r="F68" s="190"/>
      <c r="G68" s="190">
        <f>G63+G65</f>
        <v>3384.0634800000003</v>
      </c>
      <c r="H68" s="233">
        <f>H63+H65</f>
        <v>2700.4923120000003</v>
      </c>
      <c r="I68" s="55"/>
      <c r="J68" s="55"/>
      <c r="K68" s="55"/>
    </row>
    <row r="69" spans="1:12" ht="24" customHeight="1" x14ac:dyDescent="0.2">
      <c r="A69" s="144"/>
      <c r="B69" s="147"/>
      <c r="E69" s="227" t="s">
        <v>40</v>
      </c>
      <c r="F69" s="228"/>
      <c r="G69" s="228">
        <f>G67+(G68*11)</f>
        <v>40694.761760000001</v>
      </c>
      <c r="H69" s="229">
        <f>H67+(H68*11)</f>
        <v>32491.907744000004</v>
      </c>
      <c r="I69" s="57"/>
      <c r="J69" s="57"/>
      <c r="K69" s="57"/>
    </row>
    <row r="70" spans="1:12" ht="24" customHeight="1" x14ac:dyDescent="0.2">
      <c r="A70" s="144"/>
      <c r="B70" s="143"/>
      <c r="I70" s="57"/>
      <c r="J70" s="57"/>
      <c r="K70" s="57"/>
    </row>
    <row r="71" spans="1:12" ht="37.5" customHeight="1" x14ac:dyDescent="0.2">
      <c r="A71" s="144"/>
      <c r="B71" s="147"/>
      <c r="E71" s="271" t="s">
        <v>91</v>
      </c>
      <c r="F71" s="278"/>
      <c r="G71" s="278"/>
      <c r="H71" s="278"/>
      <c r="I71" s="59"/>
      <c r="J71" s="59"/>
      <c r="K71" s="59"/>
    </row>
    <row r="72" spans="1:12" ht="44" customHeight="1" x14ac:dyDescent="0.2">
      <c r="A72" s="144"/>
      <c r="B72" s="136"/>
      <c r="E72" s="276" t="s">
        <v>49</v>
      </c>
      <c r="F72" s="276"/>
      <c r="G72" s="276"/>
      <c r="H72" s="276"/>
    </row>
    <row r="73" spans="1:12" ht="39" customHeight="1" x14ac:dyDescent="0.2">
      <c r="A73" s="280"/>
      <c r="B73" s="280"/>
      <c r="E73" s="276"/>
      <c r="F73" s="276"/>
      <c r="G73" s="276"/>
      <c r="H73" s="276"/>
    </row>
    <row r="74" spans="1:12" ht="24" customHeight="1" x14ac:dyDescent="0.2">
      <c r="A74" s="144"/>
      <c r="B74" s="147"/>
      <c r="E74" s="276"/>
      <c r="F74" s="276"/>
      <c r="G74" s="276"/>
      <c r="H74" s="276"/>
    </row>
    <row r="75" spans="1:12" ht="24" customHeight="1" x14ac:dyDescent="0.2">
      <c r="A75" s="144"/>
      <c r="B75" s="147"/>
      <c r="I75" s="59"/>
    </row>
    <row r="76" spans="1:12" ht="20.25" customHeight="1" x14ac:dyDescent="0.2">
      <c r="A76" s="144"/>
      <c r="B76" s="147"/>
    </row>
    <row r="77" spans="1:12" ht="32" customHeight="1" x14ac:dyDescent="0.2">
      <c r="A77" s="280"/>
      <c r="B77" s="280"/>
    </row>
    <row r="78" spans="1:12" ht="24" customHeight="1" x14ac:dyDescent="0.2">
      <c r="A78" s="144"/>
      <c r="B78" s="143"/>
    </row>
    <row r="79" spans="1:12" ht="24" customHeight="1" x14ac:dyDescent="0.2">
      <c r="A79" s="144"/>
      <c r="B79" s="143"/>
    </row>
    <row r="80" spans="1:12" ht="24" customHeight="1" x14ac:dyDescent="0.2">
      <c r="A80" s="144"/>
      <c r="B80" s="143"/>
    </row>
    <row r="81" spans="1:14" ht="24" customHeight="1" x14ac:dyDescent="0.2">
      <c r="A81" s="144"/>
      <c r="B81" s="143"/>
    </row>
    <row r="82" spans="1:14" ht="33" customHeight="1" x14ac:dyDescent="0.2">
      <c r="A82" s="144"/>
      <c r="B82" s="143"/>
    </row>
    <row r="83" spans="1:14" ht="24" customHeight="1" x14ac:dyDescent="0.2">
      <c r="A83" s="144"/>
      <c r="B83" s="143"/>
      <c r="H83" s="41" t="s">
        <v>1</v>
      </c>
    </row>
    <row r="84" spans="1:14" ht="24" customHeight="1" x14ac:dyDescent="0.2">
      <c r="A84" s="144"/>
      <c r="B84" s="143"/>
    </row>
    <row r="85" spans="1:14" x14ac:dyDescent="0.2">
      <c r="A85" s="144"/>
      <c r="B85" s="136"/>
    </row>
    <row r="86" spans="1:14" ht="16.5" customHeight="1" x14ac:dyDescent="0.2">
      <c r="A86" s="144"/>
      <c r="B86" s="143"/>
    </row>
    <row r="87" spans="1:14" ht="22.5" customHeight="1" x14ac:dyDescent="0.2">
      <c r="A87" s="280"/>
      <c r="B87" s="280"/>
    </row>
    <row r="88" spans="1:14" ht="24" customHeight="1" x14ac:dyDescent="0.2">
      <c r="A88" s="144"/>
      <c r="B88" s="136"/>
    </row>
    <row r="89" spans="1:14" ht="24" customHeight="1" x14ac:dyDescent="0.2">
      <c r="A89" s="144"/>
      <c r="B89" s="136"/>
    </row>
    <row r="90" spans="1:14" ht="31.5" customHeight="1" x14ac:dyDescent="0.2">
      <c r="A90" s="144"/>
      <c r="B90" s="136"/>
    </row>
    <row r="91" spans="1:14" ht="24" customHeight="1" x14ac:dyDescent="0.2">
      <c r="A91" s="144"/>
      <c r="B91" s="136"/>
    </row>
    <row r="92" spans="1:14" ht="24" customHeight="1" x14ac:dyDescent="0.2">
      <c r="A92" s="144"/>
      <c r="B92" s="136"/>
    </row>
    <row r="93" spans="1:14" ht="24" customHeight="1" x14ac:dyDescent="0.2">
      <c r="A93" s="144"/>
      <c r="B93" s="136"/>
      <c r="N93" s="41" t="s">
        <v>77</v>
      </c>
    </row>
    <row r="94" spans="1:14" ht="24" customHeight="1" x14ac:dyDescent="0.2">
      <c r="A94" s="144"/>
      <c r="B94" s="136"/>
    </row>
    <row r="95" spans="1:14" ht="24" customHeight="1" x14ac:dyDescent="0.2">
      <c r="A95" s="144"/>
      <c r="B95" s="136"/>
    </row>
    <row r="103" spans="13:13" x14ac:dyDescent="0.2">
      <c r="M103" s="41" t="s">
        <v>1</v>
      </c>
    </row>
    <row r="128" spans="22:22" x14ac:dyDescent="0.2">
      <c r="V128" s="41" t="s">
        <v>76</v>
      </c>
    </row>
  </sheetData>
  <sheetProtection algorithmName="SHA-512" hashValue="0e/QeBirs41cBMMenfSWYEjfrJOslzO9P3y8q4nVpo0lCD8cUFH4jHtbSuh4Z0/dpO74fD5dIeI3bwHdWSQrUQ==" saltValue="Bp0xujMFNTmsF17hWW4q6A==" spinCount="100000" sheet="1" objects="1" scenarios="1"/>
  <mergeCells count="26">
    <mergeCell ref="A21:B21"/>
    <mergeCell ref="A36:B36"/>
    <mergeCell ref="A87:B87"/>
    <mergeCell ref="A41:B41"/>
    <mergeCell ref="A58:B58"/>
    <mergeCell ref="A62:B62"/>
    <mergeCell ref="A73:B73"/>
    <mergeCell ref="A77:B77"/>
    <mergeCell ref="A42:A43"/>
    <mergeCell ref="B42:B43"/>
    <mergeCell ref="E47:H47"/>
    <mergeCell ref="D18:E18"/>
    <mergeCell ref="A12:B12"/>
    <mergeCell ref="E72:H74"/>
    <mergeCell ref="E71:H71"/>
    <mergeCell ref="E51:F51"/>
    <mergeCell ref="E52:F52"/>
    <mergeCell ref="E63:F63"/>
    <mergeCell ref="E64:F64"/>
    <mergeCell ref="E59:H59"/>
    <mergeCell ref="D12:E12"/>
    <mergeCell ref="F12:I12"/>
    <mergeCell ref="D16:E16"/>
    <mergeCell ref="E36:H36"/>
    <mergeCell ref="E26:H26"/>
    <mergeCell ref="F14:I14"/>
  </mergeCells>
  <phoneticPr fontId="11" type="noConversion"/>
  <conditionalFormatting sqref="F16">
    <cfRule type="cellIs" dxfId="10" priority="3" stopIfTrue="1" operator="greaterThan">
      <formula>2</formula>
    </cfRule>
    <cfRule type="cellIs" dxfId="9" priority="4" stopIfTrue="1" operator="lessThan">
      <formula>1</formula>
    </cfRule>
  </conditionalFormatting>
  <conditionalFormatting sqref="I18 I16">
    <cfRule type="cellIs" dxfId="8" priority="1" stopIfTrue="1" operator="greaterThan">
      <formula>73</formula>
    </cfRule>
    <cfRule type="cellIs" dxfId="7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08"/>
  <sheetViews>
    <sheetView showGridLines="0" zoomScaleNormal="100" zoomScaleSheetLayoutView="70" zoomScalePageLayoutView="125" workbookViewId="0">
      <selection activeCell="K6" sqref="K6"/>
    </sheetView>
  </sheetViews>
  <sheetFormatPr baseColWidth="10" defaultColWidth="8.6640625" defaultRowHeight="13" x14ac:dyDescent="0.15"/>
  <cols>
    <col min="1" max="1" width="33.33203125" customWidth="1"/>
    <col min="2" max="2" width="15.6640625" bestFit="1" customWidth="1"/>
    <col min="3" max="4" width="23" customWidth="1"/>
    <col min="5" max="5" width="21.6640625" customWidth="1"/>
    <col min="6" max="6" width="22.6640625" customWidth="1"/>
    <col min="7" max="7" width="15.6640625" customWidth="1"/>
    <col min="8" max="8" width="18.6640625" customWidth="1"/>
  </cols>
  <sheetData>
    <row r="1" spans="1:7" x14ac:dyDescent="0.15">
      <c r="A1" s="64"/>
      <c r="B1" s="65"/>
      <c r="C1" s="65"/>
      <c r="D1" s="65"/>
      <c r="E1" s="65"/>
      <c r="F1" s="65"/>
      <c r="G1" s="65"/>
    </row>
    <row r="2" spans="1:7" x14ac:dyDescent="0.15">
      <c r="A2" s="65"/>
      <c r="B2" s="65"/>
      <c r="C2" s="65"/>
      <c r="D2" s="65"/>
      <c r="E2" s="65" t="s">
        <v>1</v>
      </c>
      <c r="F2" s="65" t="s">
        <v>1</v>
      </c>
      <c r="G2" s="65"/>
    </row>
    <row r="3" spans="1:7" x14ac:dyDescent="0.15">
      <c r="A3" s="65"/>
      <c r="B3" s="65"/>
      <c r="C3" s="65"/>
      <c r="D3" s="65"/>
      <c r="E3" s="65"/>
      <c r="F3" s="65"/>
      <c r="G3" s="65"/>
    </row>
    <row r="4" spans="1:7" x14ac:dyDescent="0.15">
      <c r="A4" s="65"/>
      <c r="B4" s="65"/>
      <c r="C4" s="65"/>
      <c r="D4" s="65"/>
      <c r="E4" s="65"/>
      <c r="F4" s="65"/>
      <c r="G4" s="65"/>
    </row>
    <row r="5" spans="1:7" x14ac:dyDescent="0.15">
      <c r="A5" s="65"/>
      <c r="B5" s="65"/>
      <c r="C5" s="65"/>
      <c r="D5" s="65"/>
      <c r="E5" s="65"/>
      <c r="F5" s="65"/>
      <c r="G5" s="65"/>
    </row>
    <row r="6" spans="1:7" ht="16" x14ac:dyDescent="0.2">
      <c r="A6" s="65"/>
      <c r="B6" s="65"/>
      <c r="C6" s="65"/>
      <c r="D6" s="65"/>
      <c r="E6" s="42" t="s">
        <v>1</v>
      </c>
      <c r="F6" s="42" t="s">
        <v>1</v>
      </c>
      <c r="G6" s="66" t="s">
        <v>1</v>
      </c>
    </row>
    <row r="7" spans="1:7" ht="16" x14ac:dyDescent="0.2">
      <c r="A7" s="65"/>
      <c r="B7" s="65"/>
      <c r="C7" s="65"/>
      <c r="D7" s="65"/>
      <c r="E7" s="42"/>
      <c r="F7" s="42"/>
      <c r="G7" s="66"/>
    </row>
    <row r="8" spans="1:7" ht="16" x14ac:dyDescent="0.2">
      <c r="A8" s="65"/>
      <c r="B8" s="65"/>
      <c r="C8" s="65"/>
      <c r="D8" s="65"/>
      <c r="E8" s="42"/>
      <c r="F8" s="42"/>
      <c r="G8" s="66"/>
    </row>
    <row r="9" spans="1:7" ht="16" x14ac:dyDescent="0.2">
      <c r="A9" s="65"/>
      <c r="B9" s="65"/>
      <c r="C9" s="65"/>
      <c r="D9" s="65"/>
      <c r="E9" s="42"/>
      <c r="F9" s="42"/>
      <c r="G9" s="66"/>
    </row>
    <row r="10" spans="1:7" ht="16" x14ac:dyDescent="0.2">
      <c r="A10" s="65"/>
      <c r="B10" s="65"/>
      <c r="C10" s="65"/>
      <c r="D10" s="65"/>
      <c r="E10" s="42"/>
      <c r="F10" s="42"/>
      <c r="G10" s="66"/>
    </row>
    <row r="11" spans="1:7" ht="16" x14ac:dyDescent="0.2">
      <c r="A11" s="65"/>
      <c r="B11" s="65"/>
      <c r="C11" s="65"/>
      <c r="D11" s="65"/>
      <c r="E11" s="42"/>
      <c r="F11" s="42"/>
      <c r="G11" s="66"/>
    </row>
    <row r="12" spans="1:7" ht="16" x14ac:dyDescent="0.2">
      <c r="A12" s="65"/>
      <c r="B12" s="65"/>
      <c r="C12" s="65"/>
      <c r="D12" s="65"/>
      <c r="E12" s="42"/>
      <c r="F12" s="42"/>
      <c r="G12" s="66"/>
    </row>
    <row r="13" spans="1:7" x14ac:dyDescent="0.15">
      <c r="A13" s="65"/>
      <c r="B13" s="65"/>
      <c r="C13" s="65"/>
      <c r="D13" s="65"/>
      <c r="E13" s="65"/>
      <c r="F13" s="65"/>
      <c r="G13" s="65"/>
    </row>
    <row r="14" spans="1:7" x14ac:dyDescent="0.15">
      <c r="A14" s="65"/>
      <c r="B14" s="65"/>
      <c r="C14" s="65"/>
      <c r="D14" s="65"/>
      <c r="E14" s="65"/>
      <c r="F14" s="65"/>
      <c r="G14" s="65"/>
    </row>
    <row r="15" spans="1:7" x14ac:dyDescent="0.15">
      <c r="A15" s="65"/>
      <c r="B15" s="65"/>
      <c r="C15" s="65"/>
      <c r="D15" s="65"/>
      <c r="E15" s="65"/>
      <c r="F15" s="65"/>
      <c r="G15" s="65"/>
    </row>
    <row r="16" spans="1:7" x14ac:dyDescent="0.15">
      <c r="A16" s="65"/>
      <c r="B16" s="65"/>
      <c r="C16" s="65"/>
      <c r="D16" s="65"/>
      <c r="E16" s="65"/>
      <c r="F16" s="65"/>
      <c r="G16" s="65"/>
    </row>
    <row r="17" spans="1:8" x14ac:dyDescent="0.15">
      <c r="A17" s="65"/>
      <c r="B17" s="65"/>
      <c r="C17" s="65"/>
      <c r="D17" s="65"/>
      <c r="E17" s="65"/>
      <c r="F17" s="65"/>
      <c r="G17" s="65"/>
    </row>
    <row r="18" spans="1:8" x14ac:dyDescent="0.15">
      <c r="E18" s="65"/>
      <c r="F18" s="65"/>
      <c r="G18" s="65"/>
    </row>
    <row r="19" spans="1:8" x14ac:dyDescent="0.15">
      <c r="A19" s="84"/>
      <c r="B19" s="84"/>
      <c r="C19" s="84"/>
      <c r="D19" s="84"/>
      <c r="E19" s="85"/>
      <c r="F19" s="85"/>
      <c r="G19" s="85"/>
      <c r="H19" s="84"/>
    </row>
    <row r="20" spans="1:8" ht="29" customHeight="1" x14ac:dyDescent="0.15">
      <c r="A20" s="285" t="s">
        <v>72</v>
      </c>
      <c r="B20" s="285"/>
      <c r="C20" s="285"/>
      <c r="D20" s="285"/>
      <c r="E20" s="285"/>
      <c r="F20" s="285"/>
      <c r="G20" s="285"/>
      <c r="H20" s="84"/>
    </row>
    <row r="21" spans="1:8" ht="19.25" customHeight="1" x14ac:dyDescent="0.15">
      <c r="A21" s="86"/>
      <c r="B21" s="86"/>
      <c r="C21" s="86"/>
      <c r="D21" s="86"/>
      <c r="E21" s="86"/>
      <c r="F21" s="86"/>
      <c r="G21" s="86"/>
      <c r="H21" s="84"/>
    </row>
    <row r="22" spans="1:8" ht="20" customHeight="1" x14ac:dyDescent="0.15">
      <c r="A22" s="288" t="s">
        <v>28</v>
      </c>
      <c r="B22" s="288"/>
      <c r="C22" s="287" t="str">
        <f>+'INGRESO DE DATOS'!$D$15</f>
        <v>JOHN DOE</v>
      </c>
      <c r="D22" s="287"/>
      <c r="E22" s="287"/>
      <c r="F22" s="287"/>
      <c r="G22" s="287"/>
      <c r="H22" s="84"/>
    </row>
    <row r="23" spans="1:8" ht="18" customHeight="1" x14ac:dyDescent="0.15">
      <c r="A23" s="85"/>
      <c r="B23" s="87" t="s">
        <v>65</v>
      </c>
      <c r="C23" s="297" t="str">
        <f>+'INGRESO DE DATOS'!$D$21</f>
        <v>NOMBRE DE AGENTE</v>
      </c>
      <c r="D23" s="297"/>
      <c r="E23" s="297"/>
      <c r="F23" s="297"/>
      <c r="G23" s="297"/>
      <c r="H23" s="84"/>
    </row>
    <row r="24" spans="1:8" ht="10.5" customHeight="1" x14ac:dyDescent="0.15">
      <c r="A24" s="86"/>
      <c r="B24" s="86"/>
      <c r="C24" s="85"/>
      <c r="D24" s="85"/>
      <c r="E24" s="85"/>
      <c r="F24" s="85"/>
      <c r="G24" s="85"/>
      <c r="H24" s="84"/>
    </row>
    <row r="25" spans="1:8" ht="18" x14ac:dyDescent="0.15">
      <c r="A25" s="288" t="s">
        <v>29</v>
      </c>
      <c r="B25" s="288"/>
      <c r="C25" s="67">
        <f>+'INGRESO DE DATOS'!$D$17</f>
        <v>2</v>
      </c>
      <c r="D25" s="84"/>
      <c r="E25" s="288" t="s">
        <v>30</v>
      </c>
      <c r="F25" s="288"/>
      <c r="G25" s="67">
        <f>+'INGRESO DE DATOS'!$D$19</f>
        <v>65</v>
      </c>
      <c r="H25" s="84"/>
    </row>
    <row r="26" spans="1:8" x14ac:dyDescent="0.15">
      <c r="A26" s="84"/>
      <c r="B26" s="84"/>
      <c r="C26" s="85"/>
      <c r="D26" s="85"/>
      <c r="E26" s="85"/>
      <c r="F26" s="85"/>
      <c r="G26" s="85"/>
      <c r="H26" s="84"/>
    </row>
    <row r="27" spans="1:8" x14ac:dyDescent="0.15">
      <c r="A27" s="84"/>
      <c r="B27" s="84"/>
      <c r="C27" s="85"/>
      <c r="D27" s="85"/>
      <c r="E27" s="84"/>
      <c r="F27" s="85"/>
      <c r="G27" s="84"/>
      <c r="H27" s="84"/>
    </row>
    <row r="28" spans="1:8" ht="18" x14ac:dyDescent="0.15">
      <c r="A28" s="288" t="s">
        <v>31</v>
      </c>
      <c r="B28" s="288"/>
      <c r="C28" s="67">
        <f>+'INGRESO DE DATOS'!$H$17</f>
        <v>3</v>
      </c>
      <c r="D28" s="84"/>
      <c r="E28" s="288" t="s">
        <v>32</v>
      </c>
      <c r="F28" s="288"/>
      <c r="G28" s="67">
        <f>+'INGRESO DE DATOS'!$H$19</f>
        <v>71</v>
      </c>
      <c r="H28" s="84"/>
    </row>
    <row r="29" spans="1:8" s="69" customFormat="1" x14ac:dyDescent="0.15">
      <c r="A29" s="85"/>
      <c r="B29" s="88"/>
      <c r="C29" s="85"/>
      <c r="D29" s="85"/>
      <c r="E29" s="85"/>
      <c r="F29" s="85"/>
      <c r="G29" s="89"/>
      <c r="H29" s="89"/>
    </row>
    <row r="30" spans="1:8" s="69" customFormat="1" x14ac:dyDescent="0.15">
      <c r="A30" s="65"/>
      <c r="B30" s="68"/>
      <c r="C30" s="65"/>
      <c r="D30" s="65"/>
      <c r="E30" s="65"/>
      <c r="F30" s="65"/>
    </row>
    <row r="31" spans="1:8" s="69" customFormat="1" ht="18" customHeight="1" x14ac:dyDescent="0.15">
      <c r="A31" s="65"/>
      <c r="B31" s="68"/>
      <c r="C31" s="70" t="s">
        <v>64</v>
      </c>
      <c r="D31" s="71">
        <f ca="1">NOW()</f>
        <v>44901.627571874997</v>
      </c>
      <c r="F31" s="65"/>
    </row>
    <row r="32" spans="1:8" s="69" customFormat="1" x14ac:dyDescent="0.15">
      <c r="A32" s="65"/>
      <c r="B32" s="68"/>
      <c r="D32" s="72"/>
      <c r="E32" s="73"/>
      <c r="F32" s="65"/>
    </row>
    <row r="33" spans="1:8" s="69" customFormat="1" ht="18" x14ac:dyDescent="0.15">
      <c r="A33" s="286" t="s">
        <v>27</v>
      </c>
      <c r="B33" s="286"/>
      <c r="C33" s="65"/>
      <c r="D33" s="65"/>
      <c r="E33" s="65"/>
      <c r="F33" s="65"/>
    </row>
    <row r="34" spans="1:8" s="69" customFormat="1" ht="18" x14ac:dyDescent="0.2">
      <c r="A34" s="289" t="s">
        <v>33</v>
      </c>
      <c r="B34" s="290"/>
      <c r="C34" s="115" t="s">
        <v>3</v>
      </c>
      <c r="D34" s="115" t="s">
        <v>4</v>
      </c>
      <c r="E34" s="65"/>
    </row>
    <row r="35" spans="1:8" s="69" customFormat="1" ht="14" x14ac:dyDescent="0.15">
      <c r="A35" s="99" t="s">
        <v>34</v>
      </c>
      <c r="B35" s="100"/>
      <c r="C35" s="98">
        <v>0</v>
      </c>
      <c r="D35" s="90">
        <v>1000</v>
      </c>
      <c r="E35" s="65"/>
    </row>
    <row r="36" spans="1:8" s="69" customFormat="1" ht="14" x14ac:dyDescent="0.15">
      <c r="A36" s="99" t="s">
        <v>35</v>
      </c>
      <c r="B36" s="100"/>
      <c r="C36" s="98">
        <v>0</v>
      </c>
      <c r="D36" s="90">
        <v>1000</v>
      </c>
      <c r="E36" s="65"/>
    </row>
    <row r="37" spans="1:8" s="69" customFormat="1" x14ac:dyDescent="0.15">
      <c r="A37" s="284"/>
      <c r="B37" s="284"/>
      <c r="C37" s="292" t="s">
        <v>57</v>
      </c>
      <c r="D37" s="292"/>
      <c r="E37" s="65"/>
    </row>
    <row r="38" spans="1:8" s="69" customFormat="1" ht="16" x14ac:dyDescent="0.2">
      <c r="A38" s="283"/>
      <c r="B38" s="283"/>
      <c r="C38" s="91">
        <f>'Global Ultimate Health  Plan'!G36</f>
        <v>293543.91159999999</v>
      </c>
      <c r="D38" s="91">
        <f>'Global Ultimate Health  Plan'!H36</f>
        <v>189423.2138</v>
      </c>
      <c r="E38" s="65"/>
    </row>
    <row r="39" spans="1:8" s="69" customFormat="1" x14ac:dyDescent="0.15">
      <c r="A39" s="284"/>
      <c r="B39" s="284"/>
      <c r="C39" s="292" t="s">
        <v>69</v>
      </c>
      <c r="D39" s="292"/>
      <c r="E39" s="65"/>
    </row>
    <row r="40" spans="1:8" s="69" customFormat="1" ht="16" x14ac:dyDescent="0.2">
      <c r="A40" s="283"/>
      <c r="B40" s="283"/>
      <c r="C40" s="92">
        <f>'Global Ultimate Health  Plan'!G47</f>
        <v>155532.69314799999</v>
      </c>
      <c r="D40" s="92">
        <f>'Global Ultimate Health  Plan'!H47</f>
        <v>100348.72331399999</v>
      </c>
      <c r="E40" s="65"/>
    </row>
    <row r="41" spans="1:8" s="69" customFormat="1" x14ac:dyDescent="0.15">
      <c r="A41" s="284"/>
      <c r="B41" s="284"/>
      <c r="C41" s="292" t="s">
        <v>59</v>
      </c>
      <c r="D41" s="292"/>
      <c r="E41" s="65"/>
    </row>
    <row r="42" spans="1:8" s="69" customFormat="1" ht="16" x14ac:dyDescent="0.2">
      <c r="A42" s="283"/>
      <c r="B42" s="283"/>
      <c r="C42" s="92">
        <f>'Global Ultimate Health  Plan'!G60</f>
        <v>80700.925690000004</v>
      </c>
      <c r="D42" s="92">
        <f>'Global Ultimate Health  Plan'!H60</f>
        <v>52067.733795</v>
      </c>
      <c r="E42" s="65"/>
    </row>
    <row r="43" spans="1:8" s="69" customFormat="1" ht="16" x14ac:dyDescent="0.2">
      <c r="A43" s="43"/>
      <c r="B43" s="43"/>
      <c r="C43" s="296" t="s">
        <v>54</v>
      </c>
      <c r="D43" s="296"/>
      <c r="E43" s="65"/>
    </row>
    <row r="44" spans="1:8" s="69" customFormat="1" ht="16" x14ac:dyDescent="0.2">
      <c r="A44" s="43"/>
      <c r="B44" s="43"/>
      <c r="C44" s="92">
        <f>'Global Ultimate Health  Plan'!G75</f>
        <v>27389.405082666668</v>
      </c>
      <c r="D44" s="92">
        <f>'Global Ultimate Health  Plan'!H75</f>
        <v>17671.473288000001</v>
      </c>
      <c r="E44" s="65"/>
    </row>
    <row r="45" spans="1:8" s="69" customFormat="1" ht="14" x14ac:dyDescent="0.15">
      <c r="A45" s="291" t="s">
        <v>45</v>
      </c>
      <c r="B45" s="291"/>
      <c r="C45" s="97">
        <f>'Global Ultimate Health  Plan'!G37</f>
        <v>15616.897799999999</v>
      </c>
      <c r="D45" s="97">
        <f>'Global Ultimate Health  Plan'!H37</f>
        <v>10077.939200000001</v>
      </c>
      <c r="E45" s="65"/>
    </row>
    <row r="46" spans="1:8" s="69" customFormat="1" ht="18" x14ac:dyDescent="0.15">
      <c r="A46" s="74"/>
      <c r="B46" s="68"/>
      <c r="C46" s="65"/>
      <c r="D46" s="65"/>
      <c r="E46" s="65"/>
      <c r="F46" s="65"/>
    </row>
    <row r="47" spans="1:8" s="69" customFormat="1" ht="18.75" customHeight="1" x14ac:dyDescent="0.15">
      <c r="A47" s="286" t="s">
        <v>17</v>
      </c>
      <c r="B47" s="286"/>
      <c r="C47" s="65"/>
      <c r="D47" s="65"/>
      <c r="E47" s="65"/>
      <c r="F47" s="65"/>
    </row>
    <row r="48" spans="1:8" s="69" customFormat="1" ht="15.75" customHeight="1" x14ac:dyDescent="0.2">
      <c r="A48" s="111" t="s">
        <v>33</v>
      </c>
      <c r="B48" s="112"/>
      <c r="C48" s="101"/>
      <c r="D48" s="115" t="s">
        <v>3</v>
      </c>
      <c r="E48" s="115" t="s">
        <v>4</v>
      </c>
      <c r="F48" s="115" t="s">
        <v>5</v>
      </c>
      <c r="G48" s="115" t="s">
        <v>70</v>
      </c>
      <c r="H48" s="115" t="s">
        <v>71</v>
      </c>
    </row>
    <row r="49" spans="1:8" s="69" customFormat="1" ht="14" x14ac:dyDescent="0.15">
      <c r="A49" s="99" t="s">
        <v>34</v>
      </c>
      <c r="B49" s="102"/>
      <c r="C49" s="100"/>
      <c r="D49" s="90">
        <v>250</v>
      </c>
      <c r="E49" s="90">
        <v>2000</v>
      </c>
      <c r="F49" s="90">
        <v>3500</v>
      </c>
      <c r="G49" s="90">
        <v>5000</v>
      </c>
      <c r="H49" s="90">
        <v>10000</v>
      </c>
    </row>
    <row r="50" spans="1:8" s="69" customFormat="1" ht="15" customHeight="1" x14ac:dyDescent="0.15">
      <c r="A50" s="99" t="s">
        <v>35</v>
      </c>
      <c r="B50" s="102"/>
      <c r="C50" s="100"/>
      <c r="D50" s="90">
        <v>5000</v>
      </c>
      <c r="E50" s="90">
        <v>2000</v>
      </c>
      <c r="F50" s="90">
        <v>3500</v>
      </c>
      <c r="G50" s="90">
        <v>5000</v>
      </c>
      <c r="H50" s="90">
        <v>10000</v>
      </c>
    </row>
    <row r="51" spans="1:8" s="69" customFormat="1" ht="15" customHeight="1" x14ac:dyDescent="0.15">
      <c r="A51" s="284"/>
      <c r="B51" s="284"/>
      <c r="C51" s="75"/>
      <c r="D51" s="300" t="s">
        <v>57</v>
      </c>
      <c r="E51" s="301"/>
      <c r="F51" s="301"/>
      <c r="G51" s="301"/>
      <c r="H51" s="301"/>
    </row>
    <row r="52" spans="1:8" ht="15" customHeight="1" x14ac:dyDescent="0.2">
      <c r="A52" s="283"/>
      <c r="B52" s="283"/>
      <c r="C52" s="43"/>
      <c r="D52" s="91">
        <f>+'Global Elite Health  Plan'!G36</f>
        <v>127330.32699999999</v>
      </c>
      <c r="E52" s="92">
        <f>+'Global Elite Health  Plan'!H36</f>
        <v>111621.47719999999</v>
      </c>
      <c r="F52" s="92">
        <f>+'Global Elite Health  Plan'!I36</f>
        <v>90163.328599999993</v>
      </c>
      <c r="G52" s="92">
        <f>+'Global Elite Health  Plan'!J36</f>
        <v>78198.074600000007</v>
      </c>
      <c r="H52" s="92">
        <f>+'Global Elite Health  Plan'!K36</f>
        <v>59583.541599999997</v>
      </c>
    </row>
    <row r="53" spans="1:8" ht="15" customHeight="1" x14ac:dyDescent="0.15">
      <c r="A53" s="284"/>
      <c r="B53" s="284"/>
      <c r="C53" s="75"/>
      <c r="D53" s="300" t="s">
        <v>69</v>
      </c>
      <c r="E53" s="301"/>
      <c r="F53" s="301"/>
      <c r="G53" s="301"/>
      <c r="H53" s="301"/>
    </row>
    <row r="54" spans="1:8" ht="15" customHeight="1" x14ac:dyDescent="0.2">
      <c r="A54" s="283"/>
      <c r="B54" s="283"/>
      <c r="C54" s="43"/>
      <c r="D54" s="92">
        <f>+'Global Elite Health  Plan'!G47</f>
        <v>67439.493310000005</v>
      </c>
      <c r="E54" s="92">
        <f>+'Global Elite Health  Plan'!H47</f>
        <v>59113.802916000001</v>
      </c>
      <c r="F54" s="92">
        <f>+'Global Elite Health  Plan'!I47</f>
        <v>47740.984158000007</v>
      </c>
      <c r="G54" s="92">
        <f>+'Global Elite Health  Plan'!J47</f>
        <v>41399.399538000005</v>
      </c>
      <c r="H54" s="92">
        <f>+'Global Elite Health  Plan'!K47</f>
        <v>31533.697048000002</v>
      </c>
    </row>
    <row r="55" spans="1:8" ht="15" customHeight="1" x14ac:dyDescent="0.15">
      <c r="A55" s="284"/>
      <c r="B55" s="284"/>
      <c r="C55" s="75"/>
      <c r="D55" s="300" t="s">
        <v>59</v>
      </c>
      <c r="E55" s="301"/>
      <c r="F55" s="301"/>
      <c r="G55" s="301"/>
      <c r="H55" s="301"/>
    </row>
    <row r="56" spans="1:8" ht="15" customHeight="1" x14ac:dyDescent="0.2">
      <c r="A56" s="283"/>
      <c r="B56" s="283"/>
      <c r="C56" s="43"/>
      <c r="D56" s="92">
        <f>+'Global Elite Health  Plan'!G60</f>
        <v>34992.189924999999</v>
      </c>
      <c r="E56" s="92">
        <f>+'Global Elite Health  Plan'!H60</f>
        <v>30672.256230000003</v>
      </c>
      <c r="F56" s="92">
        <f>+'Global Elite Health  Plan'!I60</f>
        <v>24771.265364999999</v>
      </c>
      <c r="G56" s="92">
        <f>+'Global Elite Health  Plan'!J60</f>
        <v>21480.820515000003</v>
      </c>
      <c r="H56" s="92">
        <f>+'Global Elite Health  Plan'!K60</f>
        <v>16361.82394</v>
      </c>
    </row>
    <row r="57" spans="1:8" ht="15" customHeight="1" x14ac:dyDescent="0.2">
      <c r="A57" s="43"/>
      <c r="B57" s="43"/>
      <c r="C57" s="43"/>
      <c r="D57" s="298" t="s">
        <v>54</v>
      </c>
      <c r="E57" s="299"/>
      <c r="F57" s="299"/>
      <c r="G57" s="299"/>
      <c r="H57" s="299"/>
    </row>
    <row r="58" spans="1:8" ht="15" customHeight="1" x14ac:dyDescent="0.2">
      <c r="A58" s="43"/>
      <c r="B58" s="43"/>
      <c r="C58" s="43"/>
      <c r="D58" s="92">
        <f>+'Global Elite Health  Plan'!G74</f>
        <v>11876.137186666665</v>
      </c>
      <c r="E58" s="92">
        <f>+'Global Elite Health  Plan'!H74</f>
        <v>10409.977871999999</v>
      </c>
      <c r="F58" s="92">
        <f>+'Global Elite Health  Plan'!I74</f>
        <v>8407.2173360000015</v>
      </c>
      <c r="G58" s="92">
        <f>+'Global Elite Health  Plan'!J74</f>
        <v>7290.4602960000002</v>
      </c>
      <c r="H58" s="92">
        <f>+'Global Elite Health  Plan'!K74</f>
        <v>5553.1038826666663</v>
      </c>
    </row>
    <row r="59" spans="1:8" s="69" customFormat="1" ht="15" customHeight="1" x14ac:dyDescent="0.15">
      <c r="A59" s="291" t="s">
        <v>45</v>
      </c>
      <c r="B59" s="291"/>
      <c r="C59" s="291"/>
      <c r="D59" s="97">
        <f>+'Global Elite Health  Plan'!G37</f>
        <v>6765.3684000000003</v>
      </c>
      <c r="E59" s="97">
        <f>+'Global Elite Health  Plan'!H37</f>
        <v>5929.7546000000002</v>
      </c>
      <c r="F59" s="97">
        <f>+'Global Elite Health  Plan'!I37</f>
        <v>4960.8104000000003</v>
      </c>
      <c r="G59" s="97">
        <f>+'Global Elite Health  Plan'!J37</f>
        <v>4301.0547999999999</v>
      </c>
      <c r="H59" s="97">
        <f>+'Global Elite Health  Plan'!K37</f>
        <v>3276.9393999999998</v>
      </c>
    </row>
    <row r="60" spans="1:8" s="69" customFormat="1" ht="15" customHeight="1" x14ac:dyDescent="0.2">
      <c r="A60" s="43"/>
      <c r="B60" s="43"/>
      <c r="C60" s="76"/>
      <c r="D60" s="76"/>
      <c r="E60" s="76"/>
    </row>
    <row r="61" spans="1:8" s="69" customFormat="1" ht="15" customHeight="1" x14ac:dyDescent="0.15">
      <c r="A61" s="74" t="s">
        <v>18</v>
      </c>
      <c r="B61" s="68"/>
      <c r="C61" s="65"/>
      <c r="D61" s="65"/>
      <c r="E61" s="65"/>
      <c r="F61" s="65"/>
    </row>
    <row r="62" spans="1:8" s="69" customFormat="1" ht="15" customHeight="1" x14ac:dyDescent="0.2">
      <c r="A62" s="281" t="s">
        <v>33</v>
      </c>
      <c r="B62" s="282"/>
      <c r="C62" s="103"/>
      <c r="D62" s="104"/>
      <c r="E62" s="113" t="s">
        <v>3</v>
      </c>
      <c r="F62" s="113" t="s">
        <v>4</v>
      </c>
      <c r="G62" s="113" t="s">
        <v>5</v>
      </c>
      <c r="H62" s="113" t="s">
        <v>70</v>
      </c>
    </row>
    <row r="63" spans="1:8" s="69" customFormat="1" ht="15" customHeight="1" x14ac:dyDescent="0.15">
      <c r="A63" s="105" t="s">
        <v>34</v>
      </c>
      <c r="B63" s="106"/>
      <c r="C63" s="106"/>
      <c r="D63" s="107"/>
      <c r="E63" s="96">
        <v>250</v>
      </c>
      <c r="F63" s="96">
        <v>2000</v>
      </c>
      <c r="G63" s="96">
        <v>5000</v>
      </c>
      <c r="H63" s="96">
        <v>10000</v>
      </c>
    </row>
    <row r="64" spans="1:8" s="69" customFormat="1" ht="15" customHeight="1" x14ac:dyDescent="0.15">
      <c r="A64" s="105" t="s">
        <v>35</v>
      </c>
      <c r="B64" s="106"/>
      <c r="C64" s="106"/>
      <c r="D64" s="107"/>
      <c r="E64" s="96">
        <v>5000</v>
      </c>
      <c r="F64" s="96">
        <v>2000</v>
      </c>
      <c r="G64" s="96">
        <v>5000</v>
      </c>
      <c r="H64" s="96">
        <v>10000</v>
      </c>
    </row>
    <row r="65" spans="1:8" s="69" customFormat="1" ht="15" customHeight="1" x14ac:dyDescent="0.15">
      <c r="A65" s="284"/>
      <c r="B65" s="284"/>
      <c r="C65" s="75"/>
      <c r="D65" s="75"/>
      <c r="E65" s="300" t="s">
        <v>57</v>
      </c>
      <c r="F65" s="301"/>
      <c r="G65" s="301"/>
      <c r="H65" s="301"/>
    </row>
    <row r="66" spans="1:8" s="69" customFormat="1" ht="15" customHeight="1" x14ac:dyDescent="0.2">
      <c r="A66" s="283"/>
      <c r="B66" s="283"/>
      <c r="C66" s="43"/>
      <c r="D66" s="43"/>
      <c r="E66" s="92">
        <f>+'Global Premier Health  Plan'!G34</f>
        <v>88163.372600000002</v>
      </c>
      <c r="F66" s="92">
        <f>+'Global Premier Health  Plan'!H34</f>
        <v>80017.574800000002</v>
      </c>
      <c r="G66" s="92">
        <f>+'Global Premier Health  Plan'!I34</f>
        <v>57530.713199999998</v>
      </c>
      <c r="H66" s="92">
        <f>+'Global Premier Health  Plan'!J34</f>
        <v>42054.042200000004</v>
      </c>
    </row>
    <row r="67" spans="1:8" s="69" customFormat="1" ht="15" customHeight="1" x14ac:dyDescent="0.15">
      <c r="A67" s="284"/>
      <c r="B67" s="284"/>
      <c r="C67" s="75"/>
      <c r="D67" s="75"/>
      <c r="E67" s="300" t="s">
        <v>69</v>
      </c>
      <c r="F67" s="301"/>
      <c r="G67" s="301"/>
      <c r="H67" s="301"/>
    </row>
    <row r="68" spans="1:8" s="69" customFormat="1" ht="15" customHeight="1" x14ac:dyDescent="0.2">
      <c r="A68" s="283"/>
      <c r="B68" s="283"/>
      <c r="C68" s="43"/>
      <c r="D68" s="43"/>
      <c r="E68" s="92">
        <f>+'Global Premier Health  Plan'!G44</f>
        <v>46681.007478000007</v>
      </c>
      <c r="F68" s="92">
        <f>+'Global Premier Health  Plan'!H44</f>
        <v>42363.734644000004</v>
      </c>
      <c r="G68" s="92">
        <f>+'Global Premier Health  Plan'!I44</f>
        <v>30445.697996000003</v>
      </c>
      <c r="H68" s="92">
        <f>+'Global Premier Health  Plan'!J44</f>
        <v>22243.062366000002</v>
      </c>
    </row>
    <row r="69" spans="1:8" s="69" customFormat="1" ht="15" customHeight="1" x14ac:dyDescent="0.15">
      <c r="A69" s="284"/>
      <c r="B69" s="284"/>
      <c r="C69" s="75"/>
      <c r="D69" s="75"/>
      <c r="E69" s="300" t="s">
        <v>59</v>
      </c>
      <c r="F69" s="301"/>
      <c r="G69" s="301"/>
      <c r="H69" s="301"/>
    </row>
    <row r="70" spans="1:8" s="69" customFormat="1" ht="15" customHeight="1" x14ac:dyDescent="0.2">
      <c r="A70" s="283"/>
      <c r="B70" s="283"/>
      <c r="C70" s="43"/>
      <c r="D70" s="43"/>
      <c r="E70" s="92">
        <f>+'Global Premier Health  Plan'!G56</f>
        <v>24221.277465000003</v>
      </c>
      <c r="F70" s="92">
        <f>+'Global Premier Health  Plan'!H56</f>
        <v>21981.183069999999</v>
      </c>
      <c r="G70" s="92">
        <f>+'Global Premier Health  Plan'!I56</f>
        <v>15797.296130000002</v>
      </c>
      <c r="H70" s="92">
        <f>+'Global Premier Health  Plan'!J56</f>
        <v>11541.211605</v>
      </c>
    </row>
    <row r="71" spans="1:8" s="69" customFormat="1" ht="15" customHeight="1" x14ac:dyDescent="0.2">
      <c r="A71" s="43"/>
      <c r="B71" s="43"/>
      <c r="C71" s="43"/>
      <c r="D71" s="43"/>
      <c r="E71" s="298" t="s">
        <v>54</v>
      </c>
      <c r="F71" s="299"/>
      <c r="G71" s="299"/>
      <c r="H71" s="299"/>
    </row>
    <row r="72" spans="1:8" s="69" customFormat="1" ht="15" customHeight="1" x14ac:dyDescent="0.2">
      <c r="A72" s="43"/>
      <c r="B72" s="43"/>
      <c r="C72" s="43"/>
      <c r="D72" s="43"/>
      <c r="E72" s="92">
        <f>+'Global Premier Health  Plan'!G69</f>
        <v>8220.5547760000009</v>
      </c>
      <c r="F72" s="92">
        <f>+'Global Premier Health  Plan'!H69</f>
        <v>7460.2803146666665</v>
      </c>
      <c r="G72" s="92">
        <f>+'Global Premier Health  Plan'!I69</f>
        <v>5361.5065653333331</v>
      </c>
      <c r="H72" s="92">
        <f>+'Global Premier Health  Plan'!J69</f>
        <v>3917.0172719999996</v>
      </c>
    </row>
    <row r="73" spans="1:8" s="69" customFormat="1" ht="15" customHeight="1" x14ac:dyDescent="0.2">
      <c r="A73" s="43"/>
      <c r="B73" s="43"/>
      <c r="C73" s="76"/>
      <c r="D73" s="76"/>
      <c r="E73" s="76"/>
    </row>
    <row r="74" spans="1:8" s="69" customFormat="1" ht="15" customHeight="1" x14ac:dyDescent="0.15">
      <c r="A74" s="74" t="s">
        <v>19</v>
      </c>
      <c r="B74" s="68"/>
      <c r="C74" s="65"/>
      <c r="D74" s="65"/>
      <c r="E74" s="65"/>
      <c r="F74" s="65"/>
    </row>
    <row r="75" spans="1:8" s="69" customFormat="1" ht="15" customHeight="1" x14ac:dyDescent="0.2">
      <c r="A75" s="110" t="s">
        <v>33</v>
      </c>
      <c r="B75" s="303"/>
      <c r="C75" s="303"/>
      <c r="D75" s="304"/>
      <c r="E75" s="114" t="s">
        <v>3</v>
      </c>
      <c r="F75" s="114" t="s">
        <v>4</v>
      </c>
      <c r="G75" s="114" t="s">
        <v>5</v>
      </c>
      <c r="H75" s="114" t="s">
        <v>70</v>
      </c>
    </row>
    <row r="76" spans="1:8" s="69" customFormat="1" ht="15" customHeight="1" x14ac:dyDescent="0.15">
      <c r="A76" s="108" t="s">
        <v>42</v>
      </c>
      <c r="B76" s="106"/>
      <c r="C76" s="106"/>
      <c r="D76" s="107"/>
      <c r="E76" s="96">
        <v>250</v>
      </c>
      <c r="F76" s="96">
        <v>2000</v>
      </c>
      <c r="G76" s="96">
        <v>5000</v>
      </c>
      <c r="H76" s="96">
        <v>10000</v>
      </c>
    </row>
    <row r="77" spans="1:8" s="69" customFormat="1" ht="15" customHeight="1" x14ac:dyDescent="0.15">
      <c r="A77" s="108" t="s">
        <v>43</v>
      </c>
      <c r="B77" s="106"/>
      <c r="C77" s="106"/>
      <c r="D77" s="107"/>
      <c r="E77" s="96">
        <v>5000</v>
      </c>
      <c r="F77" s="96">
        <v>2000</v>
      </c>
      <c r="G77" s="96">
        <v>5000</v>
      </c>
      <c r="H77" s="96">
        <v>10000</v>
      </c>
    </row>
    <row r="78" spans="1:8" s="69" customFormat="1" ht="17.25" customHeight="1" x14ac:dyDescent="0.15">
      <c r="A78" s="284"/>
      <c r="B78" s="284"/>
      <c r="C78" s="75"/>
      <c r="D78" s="75"/>
      <c r="E78" s="300" t="s">
        <v>57</v>
      </c>
      <c r="F78" s="301"/>
      <c r="G78" s="301"/>
      <c r="H78" s="301"/>
    </row>
    <row r="79" spans="1:8" s="69" customFormat="1" ht="17.25" customHeight="1" x14ac:dyDescent="0.2">
      <c r="A79" s="283"/>
      <c r="B79" s="283"/>
      <c r="C79" s="43"/>
      <c r="D79" s="43"/>
      <c r="E79" s="92">
        <f>+'Global Select Health Plan'!G34</f>
        <v>63217.944399999993</v>
      </c>
      <c r="F79" s="92">
        <f>+'Global Select Health Plan'!H34</f>
        <v>60658.230599999995</v>
      </c>
      <c r="G79" s="92">
        <f>+'Global Select Health Plan'!I34</f>
        <v>43720.672200000001</v>
      </c>
      <c r="H79" s="92">
        <f>+'Global Select Health Plan'!J34</f>
        <v>31949.666799999999</v>
      </c>
    </row>
    <row r="80" spans="1:8" s="69" customFormat="1" ht="17.25" customHeight="1" x14ac:dyDescent="0.15">
      <c r="A80" s="284"/>
      <c r="B80" s="284"/>
      <c r="C80" s="75"/>
      <c r="D80" s="75"/>
      <c r="E80" s="300" t="s">
        <v>69</v>
      </c>
      <c r="F80" s="301"/>
      <c r="G80" s="301"/>
      <c r="H80" s="301"/>
    </row>
    <row r="81" spans="1:8" s="69" customFormat="1" ht="17.25" customHeight="1" x14ac:dyDescent="0.2">
      <c r="A81" s="283"/>
      <c r="B81" s="283"/>
      <c r="C81" s="43"/>
      <c r="D81" s="43"/>
      <c r="E81" s="92">
        <f>+'Global Select Health Plan'!G44</f>
        <v>33459.930531999998</v>
      </c>
      <c r="F81" s="92">
        <f>+'Global Select Health Plan'!H44</f>
        <v>32103.282218</v>
      </c>
      <c r="G81" s="92">
        <f>+'Global Select Health Plan'!I44</f>
        <v>23126.376266000003</v>
      </c>
      <c r="H81" s="92">
        <f>+'Global Select Health Plan'!J44</f>
        <v>16887.743404000001</v>
      </c>
    </row>
    <row r="82" spans="1:8" s="69" customFormat="1" ht="17.25" customHeight="1" x14ac:dyDescent="0.15">
      <c r="A82" s="284"/>
      <c r="B82" s="284"/>
      <c r="C82" s="75"/>
      <c r="D82" s="75"/>
      <c r="E82" s="300" t="s">
        <v>59</v>
      </c>
      <c r="F82" s="301"/>
      <c r="G82" s="301"/>
      <c r="H82" s="301"/>
    </row>
    <row r="83" spans="1:8" s="69" customFormat="1" ht="17.25" customHeight="1" x14ac:dyDescent="0.2">
      <c r="A83" s="283"/>
      <c r="B83" s="283"/>
      <c r="C83" s="43"/>
      <c r="D83" s="43"/>
      <c r="E83" s="92">
        <f>+'Global Select Health Plan'!G56</f>
        <v>17361.28471</v>
      </c>
      <c r="F83" s="92">
        <f>+'Global Select Health Plan'!H56</f>
        <v>16657.363415</v>
      </c>
      <c r="G83" s="92">
        <f>+'Global Select Health Plan'!I56</f>
        <v>11999.534855</v>
      </c>
      <c r="H83" s="92">
        <f>+'Global Select Health Plan'!J56</f>
        <v>8762.5083700000014</v>
      </c>
    </row>
    <row r="84" spans="1:8" s="69" customFormat="1" ht="17.25" customHeight="1" x14ac:dyDescent="0.2">
      <c r="A84" s="43"/>
      <c r="B84" s="43"/>
      <c r="C84" s="43"/>
      <c r="D84" s="43"/>
      <c r="E84" s="298" t="s">
        <v>54</v>
      </c>
      <c r="F84" s="299"/>
      <c r="G84" s="299"/>
      <c r="H84" s="299"/>
    </row>
    <row r="85" spans="1:8" s="69" customFormat="1" ht="17.25" customHeight="1" x14ac:dyDescent="0.2">
      <c r="A85" s="43"/>
      <c r="B85" s="43"/>
      <c r="C85" s="43"/>
      <c r="D85" s="43"/>
      <c r="E85" s="93">
        <f>+'Global Select Health Plan'!G69</f>
        <v>5892.3148106666677</v>
      </c>
      <c r="F85" s="94">
        <f>+'Global Select Health Plan'!H69</f>
        <v>5653.4081893333332</v>
      </c>
      <c r="G85" s="95">
        <f>+'Global Select Health Plan'!I69</f>
        <v>4072.5694053333336</v>
      </c>
      <c r="H85" s="95">
        <f>+'Global Select Health Plan'!J69</f>
        <v>2973.942234666667</v>
      </c>
    </row>
    <row r="86" spans="1:8" s="69" customFormat="1" ht="17.25" customHeight="1" x14ac:dyDescent="0.2">
      <c r="A86" s="43"/>
      <c r="B86" s="43"/>
      <c r="C86" s="76"/>
      <c r="D86" s="76"/>
      <c r="E86" s="76"/>
    </row>
    <row r="87" spans="1:8" s="69" customFormat="1" ht="17.25" customHeight="1" x14ac:dyDescent="0.15">
      <c r="A87" s="286" t="s">
        <v>25</v>
      </c>
      <c r="B87" s="286"/>
      <c r="C87" s="286"/>
      <c r="D87" s="65"/>
      <c r="E87" s="65"/>
    </row>
    <row r="88" spans="1:8" s="69" customFormat="1" ht="17.25" customHeight="1" x14ac:dyDescent="0.2">
      <c r="A88" s="289" t="s">
        <v>33</v>
      </c>
      <c r="B88" s="290"/>
      <c r="C88" s="115" t="s">
        <v>3</v>
      </c>
      <c r="D88" s="115" t="s">
        <v>4</v>
      </c>
    </row>
    <row r="89" spans="1:8" s="69" customFormat="1" ht="17.25" customHeight="1" x14ac:dyDescent="0.15">
      <c r="A89" s="109" t="s">
        <v>42</v>
      </c>
      <c r="B89" s="100"/>
      <c r="C89" s="90">
        <v>10000</v>
      </c>
      <c r="D89" s="90">
        <v>20000</v>
      </c>
    </row>
    <row r="90" spans="1:8" s="69" customFormat="1" ht="17.25" customHeight="1" x14ac:dyDescent="0.15">
      <c r="A90" s="109" t="s">
        <v>43</v>
      </c>
      <c r="B90" s="100"/>
      <c r="C90" s="90">
        <v>10000</v>
      </c>
      <c r="D90" s="90">
        <v>20000</v>
      </c>
    </row>
    <row r="91" spans="1:8" s="69" customFormat="1" ht="17.25" customHeight="1" x14ac:dyDescent="0.15">
      <c r="A91" s="284"/>
      <c r="B91" s="284"/>
      <c r="C91" s="292" t="s">
        <v>57</v>
      </c>
      <c r="D91" s="292"/>
    </row>
    <row r="92" spans="1:8" s="69" customFormat="1" ht="17.25" customHeight="1" x14ac:dyDescent="0.2">
      <c r="A92" s="283"/>
      <c r="B92" s="283"/>
      <c r="C92" s="91">
        <f>'Global Major Medical Health  Pl'!G34</f>
        <v>36343.823000000004</v>
      </c>
      <c r="D92" s="91">
        <f>'Global Major Medical Health  Pl'!H34</f>
        <v>29019.8462</v>
      </c>
    </row>
    <row r="93" spans="1:8" s="69" customFormat="1" ht="17.25" customHeight="1" x14ac:dyDescent="0.15">
      <c r="A93" s="284"/>
      <c r="B93" s="284"/>
      <c r="C93" s="292" t="s">
        <v>69</v>
      </c>
      <c r="D93" s="292"/>
    </row>
    <row r="94" spans="1:8" s="69" customFormat="1" ht="17.25" customHeight="1" x14ac:dyDescent="0.2">
      <c r="A94" s="283"/>
      <c r="B94" s="283"/>
      <c r="C94" s="92">
        <f>'Global Major Medical Health  Pl'!G44</f>
        <v>19216.646190000003</v>
      </c>
      <c r="D94" s="92">
        <f>'Global Major Medical Health  Pl'!H44</f>
        <v>15334.938486000001</v>
      </c>
    </row>
    <row r="95" spans="1:8" s="69" customFormat="1" ht="17.25" customHeight="1" x14ac:dyDescent="0.15">
      <c r="A95" s="284"/>
      <c r="B95" s="284"/>
      <c r="C95" s="292" t="s">
        <v>59</v>
      </c>
      <c r="D95" s="292"/>
    </row>
    <row r="96" spans="1:8" s="69" customFormat="1" ht="17.25" customHeight="1" x14ac:dyDescent="0.2">
      <c r="A96" s="283"/>
      <c r="B96" s="283"/>
      <c r="C96" s="92">
        <f>'Global Major Medical Health  Pl'!G56</f>
        <v>9970.9013250000007</v>
      </c>
      <c r="D96" s="92">
        <f>'Global Major Medical Health  Pl'!H56</f>
        <v>7956.8077050000011</v>
      </c>
    </row>
    <row r="97" spans="1:8" s="69" customFormat="1" ht="17.25" customHeight="1" x14ac:dyDescent="0.2">
      <c r="A97" s="43"/>
      <c r="B97" s="43"/>
      <c r="C97" s="296" t="s">
        <v>54</v>
      </c>
      <c r="D97" s="296"/>
    </row>
    <row r="98" spans="1:8" s="69" customFormat="1" ht="17.25" customHeight="1" x14ac:dyDescent="0.2">
      <c r="A98" s="43"/>
      <c r="B98" s="43"/>
      <c r="C98" s="92">
        <f>'Global Major Medical Health  Pl'!G68</f>
        <v>3384.0634800000003</v>
      </c>
      <c r="D98" s="92">
        <f>'Global Major Medical Health  Pl'!H68</f>
        <v>2700.4923120000003</v>
      </c>
    </row>
    <row r="99" spans="1:8" s="69" customFormat="1" ht="15" customHeight="1" x14ac:dyDescent="0.2">
      <c r="A99" s="43"/>
      <c r="B99" s="43"/>
      <c r="C99" s="76"/>
      <c r="D99" s="76"/>
      <c r="E99" s="76"/>
      <c r="F99" s="76"/>
    </row>
    <row r="100" spans="1:8" s="69" customFormat="1" ht="15" customHeight="1" x14ac:dyDescent="0.2">
      <c r="A100" s="59" t="s">
        <v>74</v>
      </c>
      <c r="B100" s="43"/>
      <c r="C100" s="76"/>
      <c r="D100" s="76"/>
      <c r="E100" s="76"/>
      <c r="F100" s="76"/>
    </row>
    <row r="101" spans="1:8" s="69" customFormat="1" ht="15" customHeight="1" x14ac:dyDescent="0.15">
      <c r="A101" s="295" t="s">
        <v>73</v>
      </c>
      <c r="B101" s="295"/>
      <c r="C101" s="295"/>
      <c r="D101" s="295"/>
      <c r="E101"/>
      <c r="F101"/>
      <c r="G101"/>
    </row>
    <row r="102" spans="1:8" s="69" customFormat="1" ht="15" customHeight="1" x14ac:dyDescent="0.15">
      <c r="A102" s="295" t="s">
        <v>75</v>
      </c>
      <c r="B102" s="295"/>
      <c r="C102" s="295"/>
      <c r="D102" s="295"/>
      <c r="E102"/>
      <c r="F102"/>
      <c r="G102"/>
    </row>
    <row r="103" spans="1:8" s="69" customFormat="1" ht="15" customHeight="1" x14ac:dyDescent="0.15">
      <c r="A103" s="295" t="s">
        <v>44</v>
      </c>
      <c r="B103" s="295"/>
      <c r="C103"/>
      <c r="D103"/>
      <c r="E103"/>
      <c r="F103"/>
      <c r="G103"/>
    </row>
    <row r="105" spans="1:8" ht="19.25" customHeight="1" x14ac:dyDescent="0.15">
      <c r="A105" s="302" t="s">
        <v>91</v>
      </c>
      <c r="B105" s="271"/>
      <c r="C105" s="271"/>
      <c r="D105" s="271"/>
      <c r="E105" s="271"/>
      <c r="F105" s="271"/>
      <c r="G105" s="271"/>
      <c r="H105" s="271"/>
    </row>
    <row r="106" spans="1:8" ht="12" customHeight="1" x14ac:dyDescent="0.15">
      <c r="A106" s="293" t="s">
        <v>49</v>
      </c>
      <c r="B106" s="293"/>
      <c r="C106" s="293"/>
      <c r="D106" s="293"/>
      <c r="E106" s="293"/>
      <c r="F106" s="293"/>
      <c r="G106" s="293"/>
    </row>
    <row r="107" spans="1:8" x14ac:dyDescent="0.15">
      <c r="A107" s="294"/>
      <c r="B107" s="294"/>
      <c r="C107" s="294"/>
      <c r="D107" s="294"/>
      <c r="E107" s="294"/>
      <c r="F107" s="294"/>
      <c r="G107" s="294"/>
    </row>
    <row r="108" spans="1:8" x14ac:dyDescent="0.15">
      <c r="A108" s="294"/>
      <c r="B108" s="294"/>
      <c r="C108" s="294"/>
      <c r="D108" s="294"/>
      <c r="E108" s="294"/>
      <c r="F108" s="294"/>
      <c r="G108" s="294"/>
    </row>
  </sheetData>
  <sheetProtection algorithmName="SHA-512" hashValue="oEoZ+iwg3P2viLZ/doCHIJNKApWMXv9LihLa7ssZUdIzGAJaY3MS3hJx8qjTp8Jm5SQf5FgQ03Ol1nzG424T9g==" saltValue="ZSBFokg0qnze2Im0ovDBqQ==" spinCount="100000" sheet="1" objects="1" scenarios="1"/>
  <mergeCells count="72">
    <mergeCell ref="A105:H105"/>
    <mergeCell ref="E71:H71"/>
    <mergeCell ref="E78:H78"/>
    <mergeCell ref="E80:H80"/>
    <mergeCell ref="E82:H82"/>
    <mergeCell ref="E84:H84"/>
    <mergeCell ref="A79:B79"/>
    <mergeCell ref="A92:B92"/>
    <mergeCell ref="A93:B93"/>
    <mergeCell ref="B75:D75"/>
    <mergeCell ref="A78:B78"/>
    <mergeCell ref="A102:D102"/>
    <mergeCell ref="A101:D101"/>
    <mergeCell ref="E65:H65"/>
    <mergeCell ref="E67:H67"/>
    <mergeCell ref="E69:H69"/>
    <mergeCell ref="D51:H51"/>
    <mergeCell ref="D53:H53"/>
    <mergeCell ref="D55:H55"/>
    <mergeCell ref="C23:G23"/>
    <mergeCell ref="A59:C59"/>
    <mergeCell ref="A54:B54"/>
    <mergeCell ref="A55:B55"/>
    <mergeCell ref="A56:B56"/>
    <mergeCell ref="C39:D39"/>
    <mergeCell ref="C41:D41"/>
    <mergeCell ref="A42:B42"/>
    <mergeCell ref="A28:B28"/>
    <mergeCell ref="A51:B51"/>
    <mergeCell ref="A52:B52"/>
    <mergeCell ref="C43:D43"/>
    <mergeCell ref="A53:B53"/>
    <mergeCell ref="D57:H57"/>
    <mergeCell ref="A106:G108"/>
    <mergeCell ref="A88:B88"/>
    <mergeCell ref="A91:B91"/>
    <mergeCell ref="A80:B80"/>
    <mergeCell ref="A87:C87"/>
    <mergeCell ref="C91:D91"/>
    <mergeCell ref="A83:B83"/>
    <mergeCell ref="A81:B81"/>
    <mergeCell ref="A82:B82"/>
    <mergeCell ref="A94:B94"/>
    <mergeCell ref="A103:B103"/>
    <mergeCell ref="C93:D93"/>
    <mergeCell ref="C95:D95"/>
    <mergeCell ref="A95:B95"/>
    <mergeCell ref="A96:B96"/>
    <mergeCell ref="C97:D97"/>
    <mergeCell ref="A20:G20"/>
    <mergeCell ref="A47:B47"/>
    <mergeCell ref="C22:G22"/>
    <mergeCell ref="E25:F25"/>
    <mergeCell ref="E28:F28"/>
    <mergeCell ref="A33:B33"/>
    <mergeCell ref="A34:B34"/>
    <mergeCell ref="A37:B37"/>
    <mergeCell ref="A38:B38"/>
    <mergeCell ref="A39:B39"/>
    <mergeCell ref="A40:B40"/>
    <mergeCell ref="A41:B41"/>
    <mergeCell ref="A45:B45"/>
    <mergeCell ref="C37:D37"/>
    <mergeCell ref="A22:B22"/>
    <mergeCell ref="A25:B25"/>
    <mergeCell ref="A62:B62"/>
    <mergeCell ref="A70:B70"/>
    <mergeCell ref="A65:B65"/>
    <mergeCell ref="A66:B66"/>
    <mergeCell ref="A67:B67"/>
    <mergeCell ref="A68:B68"/>
    <mergeCell ref="A69:B69"/>
  </mergeCells>
  <phoneticPr fontId="11" type="noConversion"/>
  <conditionalFormatting sqref="C25">
    <cfRule type="cellIs" dxfId="6" priority="1" stopIfTrue="1" operator="greaterThan">
      <formula>2</formula>
    </cfRule>
    <cfRule type="cellIs" dxfId="5" priority="2" stopIfTrue="1" operator="lessThan">
      <formula>1</formula>
    </cfRule>
  </conditionalFormatting>
  <conditionalFormatting sqref="G25 G28">
    <cfRule type="cellIs" dxfId="4" priority="3" stopIfTrue="1" operator="greaterThan">
      <formula>73</formula>
    </cfRule>
    <cfRule type="cellIs" dxfId="3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4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Y1497"/>
  <sheetViews>
    <sheetView showGridLines="0" topLeftCell="A1048576" zoomScale="75" zoomScaleNormal="100" zoomScalePageLayoutView="125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20" width="8.6640625" style="1"/>
    <col min="21" max="21" width="13.1640625" style="29" customWidth="1"/>
    <col min="22" max="25" width="13.5" style="29" customWidth="1"/>
    <col min="26" max="16384" width="8.6640625" style="1"/>
  </cols>
  <sheetData>
    <row r="1" spans="1:25" ht="14" hidden="1" thickBot="1" x14ac:dyDescent="0.2"/>
    <row r="2" spans="1:25" ht="18" hidden="1" x14ac:dyDescent="0.2">
      <c r="A2" s="325" t="s">
        <v>11</v>
      </c>
      <c r="B2" s="326"/>
      <c r="C2" s="326"/>
      <c r="D2" s="326"/>
      <c r="E2" s="326"/>
      <c r="F2" s="326"/>
      <c r="G2" s="326"/>
      <c r="I2" s="29" t="s">
        <v>6</v>
      </c>
      <c r="K2" s="1">
        <v>9.3333333333333338E-2</v>
      </c>
    </row>
    <row r="3" spans="1:25" ht="18" hidden="1" x14ac:dyDescent="0.2">
      <c r="A3" s="327" t="s">
        <v>2</v>
      </c>
      <c r="B3" s="328"/>
      <c r="C3" s="328"/>
      <c r="D3" s="328"/>
      <c r="E3" s="328"/>
      <c r="F3" s="328"/>
      <c r="G3" s="328"/>
      <c r="I3" s="29" t="s">
        <v>9</v>
      </c>
      <c r="K3" s="1">
        <v>0.27500000000000002</v>
      </c>
    </row>
    <row r="4" spans="1:25" hidden="1" x14ac:dyDescent="0.15">
      <c r="A4" s="323" t="s">
        <v>0</v>
      </c>
      <c r="B4" s="324"/>
      <c r="C4" s="324"/>
      <c r="D4" s="324"/>
      <c r="E4" s="324"/>
      <c r="F4" s="324"/>
      <c r="G4" s="324"/>
      <c r="H4" s="29"/>
      <c r="I4" s="29" t="s">
        <v>10</v>
      </c>
      <c r="K4" s="1">
        <v>0.53</v>
      </c>
      <c r="U4" s="29" t="s">
        <v>95</v>
      </c>
    </row>
    <row r="5" spans="1:25" hidden="1" x14ac:dyDescent="0.15">
      <c r="A5" s="4" t="s">
        <v>1</v>
      </c>
      <c r="B5" s="5" t="s">
        <v>1</v>
      </c>
      <c r="C5" s="30">
        <v>250</v>
      </c>
      <c r="D5" s="30">
        <v>2000</v>
      </c>
      <c r="E5" s="30">
        <v>3500</v>
      </c>
      <c r="F5" s="30">
        <v>5000</v>
      </c>
      <c r="G5" s="30">
        <v>10000</v>
      </c>
      <c r="M5" s="117"/>
      <c r="N5" s="118"/>
      <c r="O5" s="118"/>
      <c r="U5" s="236">
        <v>2</v>
      </c>
      <c r="V5" s="236">
        <v>6</v>
      </c>
      <c r="W5" s="236">
        <v>10</v>
      </c>
      <c r="X5" s="236">
        <v>14</v>
      </c>
      <c r="Y5" s="236">
        <v>18</v>
      </c>
    </row>
    <row r="6" spans="1:25" ht="15" hidden="1" x14ac:dyDescent="0.2">
      <c r="A6" s="4">
        <v>18</v>
      </c>
      <c r="B6" s="5">
        <v>18</v>
      </c>
      <c r="C6" s="234">
        <v>9953</v>
      </c>
      <c r="D6" s="234">
        <v>8722</v>
      </c>
      <c r="E6" s="234">
        <v>7245</v>
      </c>
      <c r="F6" s="234">
        <v>6286</v>
      </c>
      <c r="G6" s="234">
        <v>4787</v>
      </c>
      <c r="H6" s="10"/>
      <c r="I6" s="166"/>
      <c r="J6" s="166"/>
      <c r="K6" s="166"/>
      <c r="L6" s="166"/>
      <c r="M6" s="166"/>
      <c r="N6" s="118"/>
      <c r="O6" s="118"/>
      <c r="U6" s="237">
        <v>0</v>
      </c>
      <c r="V6" s="237">
        <v>0</v>
      </c>
      <c r="W6" s="237">
        <v>0</v>
      </c>
      <c r="X6" s="237">
        <v>0</v>
      </c>
      <c r="Y6" s="237">
        <v>0</v>
      </c>
    </row>
    <row r="7" spans="1:25" ht="15" hidden="1" x14ac:dyDescent="0.2">
      <c r="A7" s="4">
        <v>19</v>
      </c>
      <c r="B7" s="5">
        <v>18</v>
      </c>
      <c r="C7" s="234">
        <v>9953</v>
      </c>
      <c r="D7" s="234">
        <v>8722</v>
      </c>
      <c r="E7" s="234">
        <v>7245</v>
      </c>
      <c r="F7" s="234">
        <v>6286</v>
      </c>
      <c r="G7" s="234">
        <v>4787</v>
      </c>
      <c r="H7" s="10"/>
      <c r="I7" s="166"/>
      <c r="J7" s="166"/>
      <c r="K7" s="166"/>
      <c r="L7" s="166"/>
      <c r="M7" s="166"/>
      <c r="N7" s="118"/>
      <c r="O7" s="118"/>
      <c r="U7" s="237">
        <v>0</v>
      </c>
      <c r="V7" s="237">
        <v>0</v>
      </c>
      <c r="W7" s="237">
        <v>0</v>
      </c>
      <c r="X7" s="237">
        <v>0</v>
      </c>
      <c r="Y7" s="237">
        <v>0</v>
      </c>
    </row>
    <row r="8" spans="1:25" ht="15" hidden="1" x14ac:dyDescent="0.2">
      <c r="A8" s="4">
        <v>20</v>
      </c>
      <c r="B8" s="5">
        <v>18</v>
      </c>
      <c r="C8" s="234">
        <v>9953</v>
      </c>
      <c r="D8" s="234">
        <v>8722</v>
      </c>
      <c r="E8" s="234">
        <v>7245</v>
      </c>
      <c r="F8" s="234">
        <v>6286</v>
      </c>
      <c r="G8" s="234">
        <v>4787</v>
      </c>
      <c r="H8" s="10"/>
      <c r="I8" s="166"/>
      <c r="J8" s="166"/>
      <c r="K8" s="166"/>
      <c r="L8" s="166"/>
      <c r="M8" s="166"/>
      <c r="N8" s="118"/>
      <c r="O8" s="118"/>
      <c r="U8" s="237">
        <v>0</v>
      </c>
      <c r="V8" s="237">
        <v>0</v>
      </c>
      <c r="W8" s="237">
        <v>0</v>
      </c>
      <c r="X8" s="237">
        <v>0</v>
      </c>
      <c r="Y8" s="237">
        <v>0</v>
      </c>
    </row>
    <row r="9" spans="1:25" ht="15" hidden="1" x14ac:dyDescent="0.2">
      <c r="A9" s="4">
        <v>21</v>
      </c>
      <c r="B9" s="5">
        <v>18</v>
      </c>
      <c r="C9" s="234">
        <v>9953</v>
      </c>
      <c r="D9" s="234">
        <v>8722</v>
      </c>
      <c r="E9" s="234">
        <v>7245</v>
      </c>
      <c r="F9" s="234">
        <v>6286</v>
      </c>
      <c r="G9" s="234">
        <v>4787</v>
      </c>
      <c r="H9" s="10"/>
      <c r="I9" s="166"/>
      <c r="J9" s="166"/>
      <c r="K9" s="166"/>
      <c r="L9" s="166"/>
      <c r="M9" s="166"/>
      <c r="N9" s="118"/>
      <c r="O9" s="118"/>
      <c r="U9" s="237">
        <v>0</v>
      </c>
      <c r="V9" s="237">
        <v>0</v>
      </c>
      <c r="W9" s="237">
        <v>0</v>
      </c>
      <c r="X9" s="237">
        <v>0</v>
      </c>
      <c r="Y9" s="237">
        <v>0</v>
      </c>
    </row>
    <row r="10" spans="1:25" ht="15" hidden="1" x14ac:dyDescent="0.2">
      <c r="A10" s="4">
        <v>22</v>
      </c>
      <c r="B10" s="5">
        <v>18</v>
      </c>
      <c r="C10" s="234">
        <v>9953</v>
      </c>
      <c r="D10" s="234">
        <v>8722</v>
      </c>
      <c r="E10" s="234">
        <v>7245</v>
      </c>
      <c r="F10" s="234">
        <v>6286</v>
      </c>
      <c r="G10" s="234">
        <v>4787</v>
      </c>
      <c r="H10" s="10"/>
      <c r="I10" s="166"/>
      <c r="J10" s="166"/>
      <c r="K10" s="166"/>
      <c r="L10" s="166"/>
      <c r="M10" s="166"/>
      <c r="N10" s="118"/>
      <c r="O10" s="118"/>
      <c r="U10" s="237">
        <v>0</v>
      </c>
      <c r="V10" s="237">
        <v>0</v>
      </c>
      <c r="W10" s="237">
        <v>0</v>
      </c>
      <c r="X10" s="237">
        <v>0</v>
      </c>
      <c r="Y10" s="237">
        <v>0</v>
      </c>
    </row>
    <row r="11" spans="1:25" ht="15" hidden="1" x14ac:dyDescent="0.2">
      <c r="A11" s="4">
        <v>23</v>
      </c>
      <c r="B11" s="5">
        <v>18</v>
      </c>
      <c r="C11" s="234">
        <v>9953</v>
      </c>
      <c r="D11" s="234">
        <v>8722</v>
      </c>
      <c r="E11" s="234">
        <v>7245</v>
      </c>
      <c r="F11" s="234">
        <v>6286</v>
      </c>
      <c r="G11" s="234">
        <v>4787</v>
      </c>
      <c r="H11" s="10"/>
      <c r="I11" s="166"/>
      <c r="J11" s="166"/>
      <c r="K11" s="166"/>
      <c r="L11" s="166"/>
      <c r="M11" s="166"/>
      <c r="N11" s="118"/>
      <c r="O11" s="118"/>
      <c r="U11" s="237">
        <v>0</v>
      </c>
      <c r="V11" s="237">
        <v>0</v>
      </c>
      <c r="W11" s="237">
        <v>0</v>
      </c>
      <c r="X11" s="237">
        <v>0</v>
      </c>
      <c r="Y11" s="237">
        <v>0</v>
      </c>
    </row>
    <row r="12" spans="1:25" ht="15" hidden="1" x14ac:dyDescent="0.2">
      <c r="A12" s="4">
        <v>24</v>
      </c>
      <c r="B12" s="5">
        <v>18</v>
      </c>
      <c r="C12" s="234">
        <v>9953</v>
      </c>
      <c r="D12" s="234">
        <v>8722</v>
      </c>
      <c r="E12" s="234">
        <v>7245</v>
      </c>
      <c r="F12" s="234">
        <v>6286</v>
      </c>
      <c r="G12" s="234">
        <v>4787</v>
      </c>
      <c r="H12" s="10"/>
      <c r="I12" s="166"/>
      <c r="J12" s="166"/>
      <c r="K12" s="166"/>
      <c r="L12" s="166"/>
      <c r="M12" s="166"/>
      <c r="N12" s="118"/>
      <c r="O12" s="118"/>
      <c r="U12" s="237">
        <v>0</v>
      </c>
      <c r="V12" s="237">
        <v>0</v>
      </c>
      <c r="W12" s="237">
        <v>0</v>
      </c>
      <c r="X12" s="237">
        <v>0</v>
      </c>
      <c r="Y12" s="237">
        <v>0</v>
      </c>
    </row>
    <row r="13" spans="1:25" ht="15" hidden="1" x14ac:dyDescent="0.2">
      <c r="A13" s="4">
        <v>25</v>
      </c>
      <c r="B13" s="5">
        <v>25</v>
      </c>
      <c r="C13" s="234">
        <v>10634</v>
      </c>
      <c r="D13" s="234">
        <v>9320</v>
      </c>
      <c r="E13" s="234">
        <v>7695</v>
      </c>
      <c r="F13" s="234">
        <v>6672</v>
      </c>
      <c r="G13" s="234">
        <v>5085</v>
      </c>
      <c r="H13" s="10"/>
      <c r="I13" s="166"/>
      <c r="J13" s="166"/>
      <c r="K13" s="166"/>
      <c r="L13" s="166"/>
      <c r="M13" s="166"/>
      <c r="N13" s="118"/>
      <c r="O13" s="118"/>
      <c r="U13" s="237">
        <v>0</v>
      </c>
      <c r="V13" s="237">
        <v>0</v>
      </c>
      <c r="W13" s="237">
        <v>0</v>
      </c>
      <c r="X13" s="237">
        <v>0</v>
      </c>
      <c r="Y13" s="237">
        <v>0</v>
      </c>
    </row>
    <row r="14" spans="1:25" ht="15" hidden="1" x14ac:dyDescent="0.2">
      <c r="A14" s="4">
        <v>26</v>
      </c>
      <c r="B14" s="5">
        <v>25</v>
      </c>
      <c r="C14" s="234">
        <v>10634</v>
      </c>
      <c r="D14" s="234">
        <v>9320</v>
      </c>
      <c r="E14" s="234">
        <v>7695</v>
      </c>
      <c r="F14" s="234">
        <v>6672</v>
      </c>
      <c r="G14" s="234">
        <v>5085</v>
      </c>
      <c r="H14" s="10"/>
      <c r="I14" s="166"/>
      <c r="J14" s="166"/>
      <c r="K14" s="166"/>
      <c r="L14" s="166"/>
      <c r="M14" s="166"/>
      <c r="N14" s="118"/>
      <c r="O14" s="118"/>
      <c r="U14" s="237">
        <v>0</v>
      </c>
      <c r="V14" s="237">
        <v>0</v>
      </c>
      <c r="W14" s="237">
        <v>0</v>
      </c>
      <c r="X14" s="237">
        <v>0</v>
      </c>
      <c r="Y14" s="237">
        <v>0</v>
      </c>
    </row>
    <row r="15" spans="1:25" ht="15" hidden="1" x14ac:dyDescent="0.2">
      <c r="A15" s="4">
        <v>27</v>
      </c>
      <c r="B15" s="5">
        <v>25</v>
      </c>
      <c r="C15" s="234">
        <v>10634</v>
      </c>
      <c r="D15" s="234">
        <v>9320</v>
      </c>
      <c r="E15" s="234">
        <v>7695</v>
      </c>
      <c r="F15" s="234">
        <v>6672</v>
      </c>
      <c r="G15" s="234">
        <v>5085</v>
      </c>
      <c r="H15" s="10"/>
      <c r="I15" s="166"/>
      <c r="J15" s="166"/>
      <c r="K15" s="166"/>
      <c r="L15" s="166"/>
      <c r="M15" s="166"/>
      <c r="N15" s="118"/>
      <c r="O15" s="118"/>
      <c r="U15" s="237">
        <v>0</v>
      </c>
      <c r="V15" s="237">
        <v>0</v>
      </c>
      <c r="W15" s="237">
        <v>0</v>
      </c>
      <c r="X15" s="237">
        <v>0</v>
      </c>
      <c r="Y15" s="237">
        <v>0</v>
      </c>
    </row>
    <row r="16" spans="1:25" ht="15" hidden="1" x14ac:dyDescent="0.2">
      <c r="A16" s="4">
        <v>28</v>
      </c>
      <c r="B16" s="5">
        <v>25</v>
      </c>
      <c r="C16" s="234">
        <v>10634</v>
      </c>
      <c r="D16" s="234">
        <v>9320</v>
      </c>
      <c r="E16" s="234">
        <v>7695</v>
      </c>
      <c r="F16" s="234">
        <v>6672</v>
      </c>
      <c r="G16" s="234">
        <v>5085</v>
      </c>
      <c r="H16" s="10"/>
      <c r="I16" s="166"/>
      <c r="J16" s="166"/>
      <c r="K16" s="166"/>
      <c r="L16" s="166"/>
      <c r="M16" s="166"/>
      <c r="N16" s="118"/>
      <c r="O16" s="118"/>
      <c r="U16" s="237">
        <v>0</v>
      </c>
      <c r="V16" s="237">
        <v>0</v>
      </c>
      <c r="W16" s="237">
        <v>0</v>
      </c>
      <c r="X16" s="237">
        <v>0</v>
      </c>
      <c r="Y16" s="237">
        <v>0</v>
      </c>
    </row>
    <row r="17" spans="1:25" ht="15" hidden="1" x14ac:dyDescent="0.2">
      <c r="A17" s="4">
        <v>29</v>
      </c>
      <c r="B17" s="5">
        <v>25</v>
      </c>
      <c r="C17" s="234">
        <v>10634</v>
      </c>
      <c r="D17" s="234">
        <v>9320</v>
      </c>
      <c r="E17" s="234">
        <v>7695</v>
      </c>
      <c r="F17" s="234">
        <v>6672</v>
      </c>
      <c r="G17" s="234">
        <v>5085</v>
      </c>
      <c r="H17" s="10"/>
      <c r="I17" s="166"/>
      <c r="J17" s="166"/>
      <c r="K17" s="166"/>
      <c r="L17" s="166"/>
      <c r="M17" s="166"/>
      <c r="N17" s="118"/>
      <c r="O17" s="118"/>
      <c r="U17" s="237">
        <v>0</v>
      </c>
      <c r="V17" s="237">
        <v>0</v>
      </c>
      <c r="W17" s="237">
        <v>0</v>
      </c>
      <c r="X17" s="237">
        <v>0</v>
      </c>
      <c r="Y17" s="237">
        <v>0</v>
      </c>
    </row>
    <row r="18" spans="1:25" ht="15" hidden="1" x14ac:dyDescent="0.2">
      <c r="A18" s="4">
        <v>30</v>
      </c>
      <c r="B18" s="5">
        <v>30</v>
      </c>
      <c r="C18" s="234">
        <v>11825</v>
      </c>
      <c r="D18" s="234">
        <v>10365</v>
      </c>
      <c r="E18" s="234">
        <v>8494</v>
      </c>
      <c r="F18" s="234">
        <v>7364</v>
      </c>
      <c r="G18" s="234">
        <v>5609</v>
      </c>
      <c r="H18" s="10"/>
      <c r="I18" s="166"/>
      <c r="J18" s="166"/>
      <c r="K18" s="166"/>
      <c r="L18" s="166"/>
      <c r="M18" s="166"/>
      <c r="N18" s="118"/>
      <c r="O18" s="118"/>
      <c r="U18" s="237">
        <v>0</v>
      </c>
      <c r="V18" s="237">
        <v>0</v>
      </c>
      <c r="W18" s="237">
        <v>0</v>
      </c>
      <c r="X18" s="237">
        <v>0</v>
      </c>
      <c r="Y18" s="237">
        <v>0</v>
      </c>
    </row>
    <row r="19" spans="1:25" ht="15" hidden="1" x14ac:dyDescent="0.2">
      <c r="A19" s="4">
        <v>31</v>
      </c>
      <c r="B19" s="5">
        <v>30</v>
      </c>
      <c r="C19" s="234">
        <v>11825</v>
      </c>
      <c r="D19" s="234">
        <v>10365</v>
      </c>
      <c r="E19" s="234">
        <v>8494</v>
      </c>
      <c r="F19" s="234">
        <v>7364</v>
      </c>
      <c r="G19" s="234">
        <v>5609</v>
      </c>
      <c r="H19" s="10"/>
      <c r="I19" s="166"/>
      <c r="J19" s="166"/>
      <c r="K19" s="166"/>
      <c r="L19" s="166"/>
      <c r="M19" s="166"/>
      <c r="N19" s="118"/>
      <c r="O19" s="118"/>
      <c r="U19" s="237">
        <v>0</v>
      </c>
      <c r="V19" s="237">
        <v>0</v>
      </c>
      <c r="W19" s="237">
        <v>0</v>
      </c>
      <c r="X19" s="237">
        <v>0</v>
      </c>
      <c r="Y19" s="237">
        <v>0</v>
      </c>
    </row>
    <row r="20" spans="1:25" ht="15" hidden="1" x14ac:dyDescent="0.2">
      <c r="A20" s="4">
        <v>32</v>
      </c>
      <c r="B20" s="5">
        <v>30</v>
      </c>
      <c r="C20" s="234">
        <v>11825</v>
      </c>
      <c r="D20" s="234">
        <v>10365</v>
      </c>
      <c r="E20" s="234">
        <v>8494</v>
      </c>
      <c r="F20" s="234">
        <v>7364</v>
      </c>
      <c r="G20" s="234">
        <v>5609</v>
      </c>
      <c r="H20" s="10"/>
      <c r="I20" s="166"/>
      <c r="J20" s="166"/>
      <c r="K20" s="166"/>
      <c r="L20" s="166"/>
      <c r="M20" s="166"/>
      <c r="N20" s="118"/>
      <c r="O20" s="118"/>
      <c r="U20" s="237">
        <v>0</v>
      </c>
      <c r="V20" s="237">
        <v>0</v>
      </c>
      <c r="W20" s="237">
        <v>0</v>
      </c>
      <c r="X20" s="237">
        <v>0</v>
      </c>
      <c r="Y20" s="237">
        <v>0</v>
      </c>
    </row>
    <row r="21" spans="1:25" ht="15" hidden="1" x14ac:dyDescent="0.2">
      <c r="A21" s="4">
        <v>33</v>
      </c>
      <c r="B21" s="5">
        <v>30</v>
      </c>
      <c r="C21" s="234">
        <v>11825</v>
      </c>
      <c r="D21" s="234">
        <v>10365</v>
      </c>
      <c r="E21" s="234">
        <v>8494</v>
      </c>
      <c r="F21" s="234">
        <v>7364</v>
      </c>
      <c r="G21" s="234">
        <v>5609</v>
      </c>
      <c r="H21" s="10"/>
      <c r="I21" s="166"/>
      <c r="J21" s="166"/>
      <c r="K21" s="166"/>
      <c r="L21" s="166"/>
      <c r="M21" s="166"/>
      <c r="N21" s="118"/>
      <c r="O21" s="118"/>
      <c r="U21" s="237">
        <v>0</v>
      </c>
      <c r="V21" s="237">
        <v>0</v>
      </c>
      <c r="W21" s="237">
        <v>0</v>
      </c>
      <c r="X21" s="237">
        <v>0</v>
      </c>
      <c r="Y21" s="237">
        <v>0</v>
      </c>
    </row>
    <row r="22" spans="1:25" ht="15" hidden="1" x14ac:dyDescent="0.2">
      <c r="A22" s="4">
        <v>34</v>
      </c>
      <c r="B22" s="5">
        <v>30</v>
      </c>
      <c r="C22" s="234">
        <v>11825</v>
      </c>
      <c r="D22" s="234">
        <v>10365</v>
      </c>
      <c r="E22" s="234">
        <v>8494</v>
      </c>
      <c r="F22" s="234">
        <v>7364</v>
      </c>
      <c r="G22" s="234">
        <v>5609</v>
      </c>
      <c r="H22" s="10"/>
      <c r="I22" s="166"/>
      <c r="J22" s="166"/>
      <c r="K22" s="166"/>
      <c r="L22" s="166"/>
      <c r="M22" s="166"/>
      <c r="N22" s="118"/>
      <c r="O22" s="118"/>
      <c r="U22" s="237">
        <v>0</v>
      </c>
      <c r="V22" s="237">
        <v>0</v>
      </c>
      <c r="W22" s="237">
        <v>0</v>
      </c>
      <c r="X22" s="237">
        <v>0</v>
      </c>
      <c r="Y22" s="237">
        <v>0</v>
      </c>
    </row>
    <row r="23" spans="1:25" ht="15" hidden="1" x14ac:dyDescent="0.2">
      <c r="A23" s="4">
        <v>35</v>
      </c>
      <c r="B23" s="5">
        <v>35</v>
      </c>
      <c r="C23" s="234">
        <v>13200</v>
      </c>
      <c r="D23" s="234">
        <v>11567</v>
      </c>
      <c r="E23" s="234">
        <v>9425</v>
      </c>
      <c r="F23" s="234">
        <v>8174</v>
      </c>
      <c r="G23" s="234">
        <v>6226</v>
      </c>
      <c r="H23" s="10"/>
      <c r="I23" s="166"/>
      <c r="J23" s="166"/>
      <c r="K23" s="166"/>
      <c r="L23" s="166"/>
      <c r="M23" s="166"/>
      <c r="N23" s="118"/>
      <c r="O23" s="118"/>
      <c r="U23" s="237">
        <v>0</v>
      </c>
      <c r="V23" s="237">
        <v>0</v>
      </c>
      <c r="W23" s="237">
        <v>0</v>
      </c>
      <c r="X23" s="237">
        <v>0</v>
      </c>
      <c r="Y23" s="237">
        <v>0</v>
      </c>
    </row>
    <row r="24" spans="1:25" ht="15" hidden="1" x14ac:dyDescent="0.2">
      <c r="A24" s="4">
        <v>36</v>
      </c>
      <c r="B24" s="5">
        <v>35</v>
      </c>
      <c r="C24" s="234">
        <v>13200</v>
      </c>
      <c r="D24" s="234">
        <v>11567</v>
      </c>
      <c r="E24" s="234">
        <v>9425</v>
      </c>
      <c r="F24" s="234">
        <v>8174</v>
      </c>
      <c r="G24" s="234">
        <v>6226</v>
      </c>
      <c r="H24" s="10"/>
      <c r="I24" s="166"/>
      <c r="J24" s="166"/>
      <c r="K24" s="166"/>
      <c r="L24" s="166"/>
      <c r="M24" s="166"/>
      <c r="N24" s="118"/>
      <c r="O24" s="118"/>
      <c r="U24" s="237">
        <v>0</v>
      </c>
      <c r="V24" s="237">
        <v>0</v>
      </c>
      <c r="W24" s="237">
        <v>0</v>
      </c>
      <c r="X24" s="237">
        <v>0</v>
      </c>
      <c r="Y24" s="237">
        <v>0</v>
      </c>
    </row>
    <row r="25" spans="1:25" ht="15" hidden="1" x14ac:dyDescent="0.2">
      <c r="A25" s="4">
        <v>37</v>
      </c>
      <c r="B25" s="5">
        <v>35</v>
      </c>
      <c r="C25" s="234">
        <v>13200</v>
      </c>
      <c r="D25" s="234">
        <v>11567</v>
      </c>
      <c r="E25" s="234">
        <v>9425</v>
      </c>
      <c r="F25" s="234">
        <v>8174</v>
      </c>
      <c r="G25" s="234">
        <v>6226</v>
      </c>
      <c r="H25" s="10"/>
      <c r="I25" s="166"/>
      <c r="J25" s="166"/>
      <c r="K25" s="166"/>
      <c r="L25" s="166"/>
      <c r="M25" s="166"/>
      <c r="N25" s="118"/>
      <c r="O25" s="118"/>
      <c r="U25" s="237">
        <v>0</v>
      </c>
      <c r="V25" s="237">
        <v>0</v>
      </c>
      <c r="W25" s="237">
        <v>0</v>
      </c>
      <c r="X25" s="237">
        <v>0</v>
      </c>
      <c r="Y25" s="237">
        <v>0</v>
      </c>
    </row>
    <row r="26" spans="1:25" ht="15" hidden="1" x14ac:dyDescent="0.2">
      <c r="A26" s="4">
        <v>38</v>
      </c>
      <c r="B26" s="5">
        <v>35</v>
      </c>
      <c r="C26" s="234">
        <v>13200</v>
      </c>
      <c r="D26" s="234">
        <v>11567</v>
      </c>
      <c r="E26" s="234">
        <v>9425</v>
      </c>
      <c r="F26" s="234">
        <v>8174</v>
      </c>
      <c r="G26" s="234">
        <v>6226</v>
      </c>
      <c r="H26" s="10"/>
      <c r="I26" s="166"/>
      <c r="J26" s="166"/>
      <c r="K26" s="166"/>
      <c r="L26" s="166"/>
      <c r="M26" s="166"/>
      <c r="N26" s="118"/>
      <c r="O26" s="118"/>
      <c r="U26" s="237">
        <v>0</v>
      </c>
      <c r="V26" s="237">
        <v>0</v>
      </c>
      <c r="W26" s="237">
        <v>0</v>
      </c>
      <c r="X26" s="237">
        <v>0</v>
      </c>
      <c r="Y26" s="237">
        <v>0</v>
      </c>
    </row>
    <row r="27" spans="1:25" ht="15" hidden="1" x14ac:dyDescent="0.2">
      <c r="A27" s="4">
        <v>39</v>
      </c>
      <c r="B27" s="5">
        <v>35</v>
      </c>
      <c r="C27" s="234">
        <v>13200</v>
      </c>
      <c r="D27" s="234">
        <v>11567</v>
      </c>
      <c r="E27" s="234">
        <v>9425</v>
      </c>
      <c r="F27" s="234">
        <v>8174</v>
      </c>
      <c r="G27" s="234">
        <v>6226</v>
      </c>
      <c r="H27" s="10"/>
      <c r="I27" s="166"/>
      <c r="J27" s="166"/>
      <c r="K27" s="166"/>
      <c r="L27" s="166"/>
      <c r="M27" s="166"/>
      <c r="N27" s="118"/>
      <c r="O27" s="118"/>
      <c r="U27" s="237">
        <v>0</v>
      </c>
      <c r="V27" s="237">
        <v>0</v>
      </c>
      <c r="W27" s="237">
        <v>0</v>
      </c>
      <c r="X27" s="237">
        <v>0</v>
      </c>
      <c r="Y27" s="237">
        <v>0</v>
      </c>
    </row>
    <row r="28" spans="1:25" ht="15" hidden="1" x14ac:dyDescent="0.2">
      <c r="A28" s="4">
        <v>40</v>
      </c>
      <c r="B28" s="5">
        <v>40</v>
      </c>
      <c r="C28" s="234">
        <v>15277</v>
      </c>
      <c r="D28" s="234">
        <v>13389</v>
      </c>
      <c r="E28" s="234">
        <v>10860</v>
      </c>
      <c r="F28" s="234">
        <v>9417</v>
      </c>
      <c r="G28" s="234">
        <v>7175</v>
      </c>
      <c r="H28" s="10"/>
      <c r="I28" s="166"/>
      <c r="J28" s="166"/>
      <c r="K28" s="166"/>
      <c r="L28" s="166"/>
      <c r="M28" s="166"/>
      <c r="N28" s="118"/>
      <c r="O28" s="118"/>
      <c r="U28" s="237">
        <v>0</v>
      </c>
      <c r="V28" s="237">
        <v>0</v>
      </c>
      <c r="W28" s="237">
        <v>0</v>
      </c>
      <c r="X28" s="237">
        <v>0</v>
      </c>
      <c r="Y28" s="237">
        <v>0</v>
      </c>
    </row>
    <row r="29" spans="1:25" ht="15" hidden="1" x14ac:dyDescent="0.2">
      <c r="A29" s="4">
        <v>41</v>
      </c>
      <c r="B29" s="5">
        <v>40</v>
      </c>
      <c r="C29" s="234">
        <v>15277</v>
      </c>
      <c r="D29" s="234">
        <v>13389</v>
      </c>
      <c r="E29" s="234">
        <v>10860</v>
      </c>
      <c r="F29" s="234">
        <v>9417</v>
      </c>
      <c r="G29" s="234">
        <v>7175</v>
      </c>
      <c r="H29" s="10"/>
      <c r="I29" s="166"/>
      <c r="J29" s="166"/>
      <c r="K29" s="166"/>
      <c r="L29" s="166"/>
      <c r="M29" s="166"/>
      <c r="N29" s="118"/>
      <c r="O29" s="118"/>
      <c r="U29" s="237">
        <v>0</v>
      </c>
      <c r="V29" s="237">
        <v>0</v>
      </c>
      <c r="W29" s="237">
        <v>0</v>
      </c>
      <c r="X29" s="237">
        <v>0</v>
      </c>
      <c r="Y29" s="237">
        <v>0</v>
      </c>
    </row>
    <row r="30" spans="1:25" ht="15" hidden="1" x14ac:dyDescent="0.2">
      <c r="A30" s="4">
        <v>42</v>
      </c>
      <c r="B30" s="5">
        <v>40</v>
      </c>
      <c r="C30" s="234">
        <v>15277</v>
      </c>
      <c r="D30" s="234">
        <v>13389</v>
      </c>
      <c r="E30" s="234">
        <v>10860</v>
      </c>
      <c r="F30" s="234">
        <v>9417</v>
      </c>
      <c r="G30" s="234">
        <v>7175</v>
      </c>
      <c r="H30" s="11"/>
      <c r="I30" s="166"/>
      <c r="J30" s="166"/>
      <c r="K30" s="166"/>
      <c r="L30" s="166"/>
      <c r="M30" s="166"/>
      <c r="N30" s="118"/>
      <c r="O30" s="118"/>
      <c r="U30" s="237">
        <v>0</v>
      </c>
      <c r="V30" s="237">
        <v>0</v>
      </c>
      <c r="W30" s="237">
        <v>0</v>
      </c>
      <c r="X30" s="237">
        <v>0</v>
      </c>
      <c r="Y30" s="237">
        <v>0</v>
      </c>
    </row>
    <row r="31" spans="1:25" ht="15" hidden="1" x14ac:dyDescent="0.2">
      <c r="A31" s="4">
        <v>43</v>
      </c>
      <c r="B31" s="5">
        <v>40</v>
      </c>
      <c r="C31" s="234">
        <v>15277</v>
      </c>
      <c r="D31" s="234">
        <v>13389</v>
      </c>
      <c r="E31" s="234">
        <v>10860</v>
      </c>
      <c r="F31" s="234">
        <v>9417</v>
      </c>
      <c r="G31" s="234">
        <v>7175</v>
      </c>
      <c r="H31" s="11"/>
      <c r="I31" s="166"/>
      <c r="J31" s="166"/>
      <c r="K31" s="166"/>
      <c r="L31" s="166"/>
      <c r="M31" s="166"/>
      <c r="N31" s="118"/>
      <c r="O31" s="118"/>
      <c r="U31" s="237">
        <v>0</v>
      </c>
      <c r="V31" s="237">
        <v>0</v>
      </c>
      <c r="W31" s="237">
        <v>0</v>
      </c>
      <c r="X31" s="237">
        <v>0</v>
      </c>
      <c r="Y31" s="237">
        <v>0</v>
      </c>
    </row>
    <row r="32" spans="1:25" ht="15" hidden="1" x14ac:dyDescent="0.2">
      <c r="A32" s="4">
        <v>44</v>
      </c>
      <c r="B32" s="5">
        <v>40</v>
      </c>
      <c r="C32" s="234">
        <v>15277</v>
      </c>
      <c r="D32" s="234">
        <v>13389</v>
      </c>
      <c r="E32" s="234">
        <v>10860</v>
      </c>
      <c r="F32" s="234">
        <v>9417</v>
      </c>
      <c r="G32" s="234">
        <v>7175</v>
      </c>
      <c r="H32" s="11"/>
      <c r="I32" s="166"/>
      <c r="J32" s="166"/>
      <c r="K32" s="166"/>
      <c r="L32" s="166"/>
      <c r="M32" s="166"/>
      <c r="N32" s="118"/>
      <c r="O32" s="118"/>
      <c r="U32" s="237">
        <v>0</v>
      </c>
      <c r="V32" s="237">
        <v>0</v>
      </c>
      <c r="W32" s="237">
        <v>0</v>
      </c>
      <c r="X32" s="237">
        <v>0</v>
      </c>
      <c r="Y32" s="237">
        <v>0</v>
      </c>
    </row>
    <row r="33" spans="1:25" ht="15" hidden="1" x14ac:dyDescent="0.2">
      <c r="A33" s="4">
        <v>45</v>
      </c>
      <c r="B33" s="5">
        <v>45</v>
      </c>
      <c r="C33" s="234">
        <v>17098</v>
      </c>
      <c r="D33" s="234">
        <v>14985</v>
      </c>
      <c r="E33" s="234">
        <v>12117</v>
      </c>
      <c r="F33" s="234">
        <v>10506</v>
      </c>
      <c r="G33" s="234">
        <v>8002</v>
      </c>
      <c r="H33" s="11"/>
      <c r="I33" s="166"/>
      <c r="J33" s="166"/>
      <c r="K33" s="166"/>
      <c r="L33" s="166"/>
      <c r="M33" s="166"/>
      <c r="N33" s="118"/>
      <c r="O33" s="118"/>
      <c r="U33" s="237">
        <v>0</v>
      </c>
      <c r="V33" s="237">
        <v>0</v>
      </c>
      <c r="W33" s="237">
        <v>0</v>
      </c>
      <c r="X33" s="237">
        <v>0</v>
      </c>
      <c r="Y33" s="237">
        <v>0</v>
      </c>
    </row>
    <row r="34" spans="1:25" ht="15" hidden="1" x14ac:dyDescent="0.2">
      <c r="A34" s="4">
        <v>46</v>
      </c>
      <c r="B34" s="5">
        <v>45</v>
      </c>
      <c r="C34" s="234">
        <v>17098</v>
      </c>
      <c r="D34" s="234">
        <v>14985</v>
      </c>
      <c r="E34" s="234">
        <v>12117</v>
      </c>
      <c r="F34" s="234">
        <v>10506</v>
      </c>
      <c r="G34" s="234">
        <v>8002</v>
      </c>
      <c r="H34" s="11"/>
      <c r="I34" s="166"/>
      <c r="J34" s="166"/>
      <c r="K34" s="166"/>
      <c r="L34" s="166"/>
      <c r="M34" s="166"/>
      <c r="N34" s="118"/>
      <c r="O34" s="118"/>
      <c r="U34" s="237">
        <v>0</v>
      </c>
      <c r="V34" s="237">
        <v>0</v>
      </c>
      <c r="W34" s="237">
        <v>0</v>
      </c>
      <c r="X34" s="237">
        <v>0</v>
      </c>
      <c r="Y34" s="237">
        <v>0</v>
      </c>
    </row>
    <row r="35" spans="1:25" ht="15" hidden="1" x14ac:dyDescent="0.2">
      <c r="A35" s="4">
        <v>47</v>
      </c>
      <c r="B35" s="5">
        <v>45</v>
      </c>
      <c r="C35" s="234">
        <v>17098</v>
      </c>
      <c r="D35" s="234">
        <v>14985</v>
      </c>
      <c r="E35" s="234">
        <v>12117</v>
      </c>
      <c r="F35" s="234">
        <v>10506</v>
      </c>
      <c r="G35" s="234">
        <v>8002</v>
      </c>
      <c r="H35" s="11"/>
      <c r="I35" s="166"/>
      <c r="J35" s="166"/>
      <c r="K35" s="166"/>
      <c r="L35" s="166"/>
      <c r="M35" s="166"/>
      <c r="N35" s="118"/>
      <c r="O35" s="118"/>
      <c r="U35" s="237">
        <v>0</v>
      </c>
      <c r="V35" s="237">
        <v>0</v>
      </c>
      <c r="W35" s="237">
        <v>0</v>
      </c>
      <c r="X35" s="237">
        <v>0</v>
      </c>
      <c r="Y35" s="237">
        <v>0</v>
      </c>
    </row>
    <row r="36" spans="1:25" ht="15" hidden="1" x14ac:dyDescent="0.2">
      <c r="A36" s="4">
        <v>48</v>
      </c>
      <c r="B36" s="5">
        <v>45</v>
      </c>
      <c r="C36" s="234">
        <v>17098</v>
      </c>
      <c r="D36" s="234">
        <v>14985</v>
      </c>
      <c r="E36" s="234">
        <v>12117</v>
      </c>
      <c r="F36" s="234">
        <v>10506</v>
      </c>
      <c r="G36" s="234">
        <v>8002</v>
      </c>
      <c r="H36" s="11"/>
      <c r="I36" s="166"/>
      <c r="J36" s="166"/>
      <c r="K36" s="166"/>
      <c r="L36" s="166"/>
      <c r="M36" s="166"/>
      <c r="N36" s="118"/>
      <c r="O36" s="118"/>
      <c r="U36" s="237">
        <v>0</v>
      </c>
      <c r="V36" s="237">
        <v>0</v>
      </c>
      <c r="W36" s="237">
        <v>0</v>
      </c>
      <c r="X36" s="237">
        <v>0</v>
      </c>
      <c r="Y36" s="237">
        <v>0</v>
      </c>
    </row>
    <row r="37" spans="1:25" ht="15" hidden="1" x14ac:dyDescent="0.2">
      <c r="A37" s="4">
        <v>49</v>
      </c>
      <c r="B37" s="5">
        <v>45</v>
      </c>
      <c r="C37" s="234">
        <v>17098</v>
      </c>
      <c r="D37" s="234">
        <v>14985</v>
      </c>
      <c r="E37" s="234">
        <v>12117</v>
      </c>
      <c r="F37" s="234">
        <v>10506</v>
      </c>
      <c r="G37" s="234">
        <v>8002</v>
      </c>
      <c r="H37" s="11"/>
      <c r="I37" s="166"/>
      <c r="J37" s="166"/>
      <c r="K37" s="166"/>
      <c r="L37" s="166"/>
      <c r="M37" s="166"/>
      <c r="N37" s="118"/>
      <c r="O37" s="118"/>
      <c r="U37" s="237">
        <v>0</v>
      </c>
      <c r="V37" s="237">
        <v>0</v>
      </c>
      <c r="W37" s="237">
        <v>0</v>
      </c>
      <c r="X37" s="237">
        <v>0</v>
      </c>
      <c r="Y37" s="237">
        <v>0</v>
      </c>
    </row>
    <row r="38" spans="1:25" ht="15" hidden="1" x14ac:dyDescent="0.2">
      <c r="A38" s="4">
        <v>50</v>
      </c>
      <c r="B38" s="5">
        <v>50</v>
      </c>
      <c r="C38" s="234">
        <v>19760</v>
      </c>
      <c r="D38" s="234">
        <v>17321</v>
      </c>
      <c r="E38" s="234">
        <v>13972</v>
      </c>
      <c r="F38" s="234">
        <v>12117</v>
      </c>
      <c r="G38" s="234">
        <v>9229</v>
      </c>
      <c r="H38" s="11"/>
      <c r="I38" s="166"/>
      <c r="J38" s="166"/>
      <c r="K38" s="166"/>
      <c r="L38" s="166"/>
      <c r="M38" s="166"/>
      <c r="N38" s="118"/>
      <c r="O38" s="118"/>
      <c r="U38" s="237">
        <v>0</v>
      </c>
      <c r="V38" s="237">
        <v>0</v>
      </c>
      <c r="W38" s="237">
        <v>0</v>
      </c>
      <c r="X38" s="237">
        <v>0</v>
      </c>
      <c r="Y38" s="237">
        <v>0</v>
      </c>
    </row>
    <row r="39" spans="1:25" ht="15" hidden="1" x14ac:dyDescent="0.2">
      <c r="A39" s="4">
        <v>51</v>
      </c>
      <c r="B39" s="5">
        <v>50</v>
      </c>
      <c r="C39" s="234">
        <v>19760</v>
      </c>
      <c r="D39" s="234">
        <v>17321</v>
      </c>
      <c r="E39" s="234">
        <v>13972</v>
      </c>
      <c r="F39" s="234">
        <v>12117</v>
      </c>
      <c r="G39" s="234">
        <v>9229</v>
      </c>
      <c r="H39" s="11"/>
      <c r="I39" s="166"/>
      <c r="J39" s="166"/>
      <c r="K39" s="166"/>
      <c r="L39" s="166"/>
      <c r="M39" s="166"/>
      <c r="N39" s="118"/>
      <c r="O39" s="118"/>
      <c r="U39" s="237">
        <v>0</v>
      </c>
      <c r="V39" s="237">
        <v>0</v>
      </c>
      <c r="W39" s="237">
        <v>0</v>
      </c>
      <c r="X39" s="237">
        <v>0</v>
      </c>
      <c r="Y39" s="237">
        <v>0</v>
      </c>
    </row>
    <row r="40" spans="1:25" ht="15" hidden="1" x14ac:dyDescent="0.2">
      <c r="A40" s="4">
        <v>52</v>
      </c>
      <c r="B40" s="5">
        <v>50</v>
      </c>
      <c r="C40" s="234">
        <v>19760</v>
      </c>
      <c r="D40" s="234">
        <v>17321</v>
      </c>
      <c r="E40" s="234">
        <v>13972</v>
      </c>
      <c r="F40" s="234">
        <v>12117</v>
      </c>
      <c r="G40" s="234">
        <v>9229</v>
      </c>
      <c r="H40" s="11"/>
      <c r="I40" s="166"/>
      <c r="J40" s="166"/>
      <c r="K40" s="166"/>
      <c r="L40" s="166"/>
      <c r="M40" s="166"/>
      <c r="N40" s="118"/>
      <c r="O40" s="118"/>
      <c r="U40" s="237">
        <v>0</v>
      </c>
      <c r="V40" s="237">
        <v>0</v>
      </c>
      <c r="W40" s="237">
        <v>0</v>
      </c>
      <c r="X40" s="237">
        <v>0</v>
      </c>
      <c r="Y40" s="237">
        <v>0</v>
      </c>
    </row>
    <row r="41" spans="1:25" ht="15" hidden="1" x14ac:dyDescent="0.2">
      <c r="A41" s="4">
        <v>53</v>
      </c>
      <c r="B41" s="5">
        <v>50</v>
      </c>
      <c r="C41" s="234">
        <v>19760</v>
      </c>
      <c r="D41" s="234">
        <v>17321</v>
      </c>
      <c r="E41" s="234">
        <v>13972</v>
      </c>
      <c r="F41" s="234">
        <v>12117</v>
      </c>
      <c r="G41" s="234">
        <v>9229</v>
      </c>
      <c r="H41" s="11"/>
      <c r="I41" s="166"/>
      <c r="J41" s="166"/>
      <c r="K41" s="166"/>
      <c r="L41" s="166"/>
      <c r="M41" s="166"/>
      <c r="N41" s="118"/>
      <c r="O41" s="118"/>
      <c r="U41" s="237">
        <v>0</v>
      </c>
      <c r="V41" s="237">
        <v>0</v>
      </c>
      <c r="W41" s="237">
        <v>0</v>
      </c>
      <c r="X41" s="237">
        <v>0</v>
      </c>
      <c r="Y41" s="237">
        <v>0</v>
      </c>
    </row>
    <row r="42" spans="1:25" ht="15" hidden="1" x14ac:dyDescent="0.2">
      <c r="A42" s="4">
        <v>54</v>
      </c>
      <c r="B42" s="5">
        <v>50</v>
      </c>
      <c r="C42" s="234">
        <v>19760</v>
      </c>
      <c r="D42" s="234">
        <v>17321</v>
      </c>
      <c r="E42" s="234">
        <v>13972</v>
      </c>
      <c r="F42" s="234">
        <v>12117</v>
      </c>
      <c r="G42" s="234">
        <v>9229</v>
      </c>
      <c r="H42" s="11"/>
      <c r="I42" s="166"/>
      <c r="J42" s="166"/>
      <c r="K42" s="166"/>
      <c r="L42" s="166"/>
      <c r="M42" s="166"/>
      <c r="N42" s="118"/>
      <c r="O42" s="118"/>
      <c r="U42" s="237">
        <v>0</v>
      </c>
      <c r="V42" s="237">
        <v>0</v>
      </c>
      <c r="W42" s="237">
        <v>0</v>
      </c>
      <c r="X42" s="237">
        <v>0</v>
      </c>
      <c r="Y42" s="237">
        <v>0</v>
      </c>
    </row>
    <row r="43" spans="1:25" ht="15" hidden="1" x14ac:dyDescent="0.2">
      <c r="A43" s="4">
        <v>55</v>
      </c>
      <c r="B43" s="239">
        <v>55</v>
      </c>
      <c r="C43" s="234">
        <v>22091</v>
      </c>
      <c r="D43" s="234">
        <v>19364</v>
      </c>
      <c r="E43" s="234">
        <v>15599</v>
      </c>
      <c r="F43" s="234">
        <v>13528</v>
      </c>
      <c r="G43" s="234">
        <v>10304</v>
      </c>
      <c r="H43" s="11"/>
      <c r="I43" s="166"/>
      <c r="J43" s="166"/>
      <c r="K43" s="166"/>
      <c r="L43" s="166"/>
      <c r="M43" s="166"/>
      <c r="N43" s="118"/>
      <c r="O43" s="118"/>
      <c r="U43" s="237">
        <v>0</v>
      </c>
      <c r="V43" s="237">
        <v>0</v>
      </c>
      <c r="W43" s="237">
        <v>0</v>
      </c>
      <c r="X43" s="237">
        <v>0</v>
      </c>
      <c r="Y43" s="237">
        <v>0</v>
      </c>
    </row>
    <row r="44" spans="1:25" ht="15" hidden="1" x14ac:dyDescent="0.2">
      <c r="A44" s="4">
        <v>56</v>
      </c>
      <c r="B44" s="239">
        <v>55</v>
      </c>
      <c r="C44" s="234">
        <v>22091</v>
      </c>
      <c r="D44" s="234">
        <v>19364</v>
      </c>
      <c r="E44" s="234">
        <v>15599</v>
      </c>
      <c r="F44" s="234">
        <v>13528</v>
      </c>
      <c r="G44" s="234">
        <v>10304</v>
      </c>
      <c r="H44" s="11"/>
      <c r="I44" s="166"/>
      <c r="J44" s="166"/>
      <c r="K44" s="166"/>
      <c r="L44" s="166"/>
      <c r="M44" s="166"/>
      <c r="N44" s="118"/>
      <c r="O44" s="118"/>
      <c r="U44" s="237">
        <v>0</v>
      </c>
      <c r="V44" s="237">
        <v>0</v>
      </c>
      <c r="W44" s="237">
        <v>0</v>
      </c>
      <c r="X44" s="237">
        <v>0</v>
      </c>
      <c r="Y44" s="237">
        <v>0</v>
      </c>
    </row>
    <row r="45" spans="1:25" ht="15" hidden="1" x14ac:dyDescent="0.2">
      <c r="A45" s="4">
        <v>57</v>
      </c>
      <c r="B45" s="239">
        <v>55</v>
      </c>
      <c r="C45" s="234">
        <v>22091</v>
      </c>
      <c r="D45" s="234">
        <v>19364</v>
      </c>
      <c r="E45" s="234">
        <v>15599</v>
      </c>
      <c r="F45" s="234">
        <v>13528</v>
      </c>
      <c r="G45" s="234">
        <v>10304</v>
      </c>
      <c r="H45" s="11"/>
      <c r="I45" s="166"/>
      <c r="J45" s="166"/>
      <c r="K45" s="166"/>
      <c r="L45" s="166"/>
      <c r="M45" s="166"/>
      <c r="N45" s="118"/>
      <c r="O45" s="118"/>
      <c r="U45" s="237">
        <v>0</v>
      </c>
      <c r="V45" s="237">
        <v>0</v>
      </c>
      <c r="W45" s="237">
        <v>0</v>
      </c>
      <c r="X45" s="237">
        <v>0</v>
      </c>
      <c r="Y45" s="237">
        <v>0</v>
      </c>
    </row>
    <row r="46" spans="1:25" ht="15" hidden="1" x14ac:dyDescent="0.2">
      <c r="A46" s="4">
        <v>58</v>
      </c>
      <c r="B46" s="239">
        <v>55</v>
      </c>
      <c r="C46" s="234">
        <v>22091</v>
      </c>
      <c r="D46" s="234">
        <v>19364</v>
      </c>
      <c r="E46" s="234">
        <v>15599</v>
      </c>
      <c r="F46" s="234">
        <v>13528</v>
      </c>
      <c r="G46" s="234">
        <v>10304</v>
      </c>
      <c r="H46" s="11"/>
      <c r="I46" s="166"/>
      <c r="J46" s="166"/>
      <c r="K46" s="166"/>
      <c r="L46" s="166"/>
      <c r="M46" s="166"/>
      <c r="N46" s="118"/>
      <c r="O46" s="118"/>
      <c r="U46" s="237">
        <v>0</v>
      </c>
      <c r="V46" s="237">
        <v>0</v>
      </c>
      <c r="W46" s="237">
        <v>0</v>
      </c>
      <c r="X46" s="237">
        <v>0</v>
      </c>
      <c r="Y46" s="237">
        <v>0</v>
      </c>
    </row>
    <row r="47" spans="1:25" ht="15" hidden="1" x14ac:dyDescent="0.2">
      <c r="A47" s="4">
        <v>59</v>
      </c>
      <c r="B47" s="239">
        <v>55</v>
      </c>
      <c r="C47" s="234">
        <v>22091</v>
      </c>
      <c r="D47" s="234">
        <v>19364</v>
      </c>
      <c r="E47" s="234">
        <v>15599</v>
      </c>
      <c r="F47" s="234">
        <v>13528</v>
      </c>
      <c r="G47" s="234">
        <v>10304</v>
      </c>
      <c r="H47" s="11"/>
      <c r="I47" s="166"/>
      <c r="J47" s="166"/>
      <c r="K47" s="166"/>
      <c r="L47" s="166"/>
      <c r="M47" s="166"/>
      <c r="N47" s="118"/>
      <c r="O47" s="118"/>
      <c r="U47" s="237">
        <v>0</v>
      </c>
      <c r="V47" s="237">
        <v>0</v>
      </c>
      <c r="W47" s="237">
        <v>0</v>
      </c>
      <c r="X47" s="237">
        <v>0</v>
      </c>
      <c r="Y47" s="237">
        <v>0</v>
      </c>
    </row>
    <row r="48" spans="1:25" ht="15" hidden="1" x14ac:dyDescent="0.2">
      <c r="A48" s="4">
        <v>60</v>
      </c>
      <c r="B48" s="239">
        <v>60</v>
      </c>
      <c r="C48" s="234">
        <v>23643</v>
      </c>
      <c r="D48" s="234">
        <v>20725</v>
      </c>
      <c r="E48" s="234">
        <v>16681</v>
      </c>
      <c r="F48" s="234">
        <v>14464</v>
      </c>
      <c r="G48" s="234">
        <v>11017</v>
      </c>
      <c r="H48" s="11"/>
      <c r="I48" s="166"/>
      <c r="J48" s="166"/>
      <c r="K48" s="166"/>
      <c r="L48" s="166"/>
      <c r="M48" s="166"/>
      <c r="N48" s="118"/>
      <c r="O48" s="118"/>
      <c r="U48" s="237">
        <v>0</v>
      </c>
      <c r="V48" s="237">
        <v>0</v>
      </c>
      <c r="W48" s="237">
        <v>0</v>
      </c>
      <c r="X48" s="237">
        <v>0</v>
      </c>
      <c r="Y48" s="237">
        <v>0</v>
      </c>
    </row>
    <row r="49" spans="1:25" ht="15" hidden="1" x14ac:dyDescent="0.2">
      <c r="A49" s="4">
        <v>61</v>
      </c>
      <c r="B49" s="239">
        <v>61</v>
      </c>
      <c r="C49" s="234">
        <v>26757</v>
      </c>
      <c r="D49" s="234">
        <v>23455</v>
      </c>
      <c r="E49" s="234">
        <v>18870</v>
      </c>
      <c r="F49" s="234">
        <v>16365</v>
      </c>
      <c r="G49" s="234">
        <v>12464</v>
      </c>
      <c r="H49" s="11"/>
      <c r="I49" s="166"/>
      <c r="J49" s="166"/>
      <c r="K49" s="166"/>
      <c r="L49" s="166"/>
      <c r="M49" s="166"/>
      <c r="N49" s="118"/>
      <c r="O49" s="118"/>
      <c r="U49" s="237">
        <v>0</v>
      </c>
      <c r="V49" s="237">
        <v>0</v>
      </c>
      <c r="W49" s="237">
        <v>0</v>
      </c>
      <c r="X49" s="237">
        <v>0</v>
      </c>
      <c r="Y49" s="237">
        <v>0</v>
      </c>
    </row>
    <row r="50" spans="1:25" ht="15" hidden="1" x14ac:dyDescent="0.2">
      <c r="A50" s="4">
        <v>62</v>
      </c>
      <c r="B50" s="239">
        <v>62</v>
      </c>
      <c r="C50" s="234">
        <v>29728</v>
      </c>
      <c r="D50" s="234">
        <v>26056</v>
      </c>
      <c r="E50" s="234">
        <v>20959</v>
      </c>
      <c r="F50" s="234">
        <v>18172</v>
      </c>
      <c r="G50" s="234">
        <v>13840</v>
      </c>
      <c r="H50" s="11"/>
      <c r="I50" s="166"/>
      <c r="J50" s="166"/>
      <c r="K50" s="166"/>
      <c r="L50" s="166"/>
      <c r="M50" s="166"/>
      <c r="N50" s="118"/>
      <c r="O50" s="118"/>
      <c r="U50" s="237">
        <v>0</v>
      </c>
      <c r="V50" s="237">
        <v>0</v>
      </c>
      <c r="W50" s="237">
        <v>0</v>
      </c>
      <c r="X50" s="237">
        <v>0</v>
      </c>
      <c r="Y50" s="237">
        <v>0</v>
      </c>
    </row>
    <row r="51" spans="1:25" ht="15" hidden="1" x14ac:dyDescent="0.2">
      <c r="A51" s="4">
        <v>63</v>
      </c>
      <c r="B51" s="239">
        <v>63</v>
      </c>
      <c r="C51" s="234">
        <v>32916</v>
      </c>
      <c r="D51" s="234">
        <v>28855</v>
      </c>
      <c r="E51" s="234">
        <v>23209</v>
      </c>
      <c r="F51" s="234">
        <v>20124</v>
      </c>
      <c r="G51" s="234">
        <v>15329</v>
      </c>
      <c r="H51" s="11"/>
      <c r="I51" s="166"/>
      <c r="J51" s="166"/>
      <c r="K51" s="166"/>
      <c r="L51" s="166"/>
      <c r="M51" s="166"/>
      <c r="N51" s="118"/>
      <c r="O51" s="118"/>
      <c r="U51" s="237">
        <v>0</v>
      </c>
      <c r="V51" s="237">
        <v>0</v>
      </c>
      <c r="W51" s="237">
        <v>0</v>
      </c>
      <c r="X51" s="237">
        <v>0</v>
      </c>
      <c r="Y51" s="237">
        <v>0</v>
      </c>
    </row>
    <row r="52" spans="1:25" ht="15" hidden="1" x14ac:dyDescent="0.2">
      <c r="A52" s="4">
        <v>64</v>
      </c>
      <c r="B52" s="239">
        <v>64</v>
      </c>
      <c r="C52" s="234">
        <v>36335</v>
      </c>
      <c r="D52" s="234">
        <v>31847</v>
      </c>
      <c r="E52" s="234">
        <v>25621</v>
      </c>
      <c r="F52" s="234">
        <v>22216</v>
      </c>
      <c r="G52" s="234">
        <v>16921</v>
      </c>
      <c r="H52" s="11"/>
      <c r="I52" s="166"/>
      <c r="J52" s="166"/>
      <c r="K52" s="166"/>
      <c r="L52" s="166"/>
      <c r="M52" s="166"/>
      <c r="N52" s="118"/>
      <c r="O52" s="118"/>
      <c r="U52" s="237">
        <v>0</v>
      </c>
      <c r="V52" s="237">
        <v>0</v>
      </c>
      <c r="W52" s="237">
        <v>0</v>
      </c>
      <c r="X52" s="237">
        <v>0</v>
      </c>
      <c r="Y52" s="237">
        <v>0</v>
      </c>
    </row>
    <row r="53" spans="1:25" ht="15" hidden="1" x14ac:dyDescent="0.2">
      <c r="A53" s="4">
        <v>65</v>
      </c>
      <c r="B53" s="239">
        <v>65</v>
      </c>
      <c r="C53" s="234">
        <v>39974</v>
      </c>
      <c r="D53" s="234">
        <v>35041</v>
      </c>
      <c r="E53" s="234">
        <v>28197</v>
      </c>
      <c r="F53" s="234">
        <v>24452</v>
      </c>
      <c r="G53" s="234">
        <v>18626</v>
      </c>
      <c r="H53" s="11"/>
      <c r="I53" s="166"/>
      <c r="J53" s="166"/>
      <c r="K53" s="166"/>
      <c r="L53" s="166"/>
      <c r="M53" s="166"/>
      <c r="N53" s="118"/>
      <c r="O53" s="118"/>
      <c r="U53" s="237">
        <v>0</v>
      </c>
      <c r="V53" s="237">
        <v>0</v>
      </c>
      <c r="W53" s="237">
        <v>0</v>
      </c>
      <c r="X53" s="237">
        <v>0</v>
      </c>
      <c r="Y53" s="237">
        <v>0</v>
      </c>
    </row>
    <row r="54" spans="1:25" ht="15" hidden="1" x14ac:dyDescent="0.2">
      <c r="A54" s="4">
        <v>66</v>
      </c>
      <c r="B54" s="239">
        <v>66</v>
      </c>
      <c r="C54" s="234">
        <v>43840</v>
      </c>
      <c r="D54" s="234">
        <v>38428</v>
      </c>
      <c r="E54" s="234">
        <v>30937</v>
      </c>
      <c r="F54" s="234">
        <v>26826</v>
      </c>
      <c r="G54" s="234">
        <v>20435</v>
      </c>
      <c r="H54" s="11"/>
      <c r="I54" s="166"/>
      <c r="J54" s="166"/>
      <c r="K54" s="166"/>
      <c r="L54" s="166"/>
      <c r="M54" s="166"/>
      <c r="N54" s="118"/>
      <c r="O54" s="118"/>
      <c r="U54" s="237">
        <v>0</v>
      </c>
      <c r="V54" s="237">
        <v>0</v>
      </c>
      <c r="W54" s="237">
        <v>0</v>
      </c>
      <c r="X54" s="237">
        <v>0</v>
      </c>
      <c r="Y54" s="237">
        <v>0</v>
      </c>
    </row>
    <row r="55" spans="1:25" ht="15" hidden="1" x14ac:dyDescent="0.2">
      <c r="A55" s="4">
        <v>67</v>
      </c>
      <c r="B55" s="239">
        <v>67</v>
      </c>
      <c r="C55" s="234">
        <v>47929</v>
      </c>
      <c r="D55" s="234">
        <v>42010</v>
      </c>
      <c r="E55" s="234">
        <v>33842</v>
      </c>
      <c r="F55" s="234">
        <v>29344</v>
      </c>
      <c r="G55" s="234">
        <v>22351</v>
      </c>
      <c r="H55" s="11"/>
      <c r="I55" s="166"/>
      <c r="J55" s="166"/>
      <c r="K55" s="166"/>
      <c r="L55" s="166"/>
      <c r="M55" s="166"/>
      <c r="N55" s="118"/>
      <c r="O55" s="118"/>
      <c r="U55" s="237">
        <v>0</v>
      </c>
      <c r="V55" s="237">
        <v>0</v>
      </c>
      <c r="W55" s="237">
        <v>0</v>
      </c>
      <c r="X55" s="237">
        <v>0</v>
      </c>
      <c r="Y55" s="237">
        <v>0</v>
      </c>
    </row>
    <row r="56" spans="1:25" ht="15" hidden="1" x14ac:dyDescent="0.2">
      <c r="A56" s="4">
        <v>68</v>
      </c>
      <c r="B56" s="239">
        <v>68</v>
      </c>
      <c r="C56" s="234">
        <v>52240</v>
      </c>
      <c r="D56" s="234">
        <v>45790</v>
      </c>
      <c r="E56" s="234">
        <v>36907</v>
      </c>
      <c r="F56" s="234">
        <v>32004</v>
      </c>
      <c r="G56" s="234">
        <v>24378</v>
      </c>
      <c r="H56" s="11"/>
      <c r="I56" s="166"/>
      <c r="J56" s="166"/>
      <c r="K56" s="166"/>
      <c r="L56" s="166"/>
      <c r="M56" s="166"/>
      <c r="N56" s="118"/>
      <c r="O56" s="118"/>
      <c r="U56" s="237">
        <v>0</v>
      </c>
      <c r="V56" s="237">
        <v>0</v>
      </c>
      <c r="W56" s="237">
        <v>0</v>
      </c>
      <c r="X56" s="237">
        <v>0</v>
      </c>
      <c r="Y56" s="237">
        <v>0</v>
      </c>
    </row>
    <row r="57" spans="1:25" ht="15" hidden="1" x14ac:dyDescent="0.2">
      <c r="A57" s="4">
        <v>69</v>
      </c>
      <c r="B57" s="239">
        <v>69</v>
      </c>
      <c r="C57" s="234">
        <v>56779</v>
      </c>
      <c r="D57" s="234">
        <v>49767</v>
      </c>
      <c r="E57" s="234">
        <v>40139</v>
      </c>
      <c r="F57" s="234">
        <v>34807</v>
      </c>
      <c r="G57" s="234">
        <v>26511</v>
      </c>
      <c r="H57" s="11"/>
      <c r="I57" s="166"/>
      <c r="J57" s="166"/>
      <c r="K57" s="166"/>
      <c r="L57" s="166"/>
      <c r="M57" s="166"/>
      <c r="N57" s="118"/>
      <c r="O57" s="118"/>
      <c r="U57" s="237">
        <v>0</v>
      </c>
      <c r="V57" s="237">
        <v>0</v>
      </c>
      <c r="W57" s="237">
        <v>0</v>
      </c>
      <c r="X57" s="237">
        <v>0</v>
      </c>
      <c r="Y57" s="237">
        <v>0</v>
      </c>
    </row>
    <row r="58" spans="1:25" ht="15" hidden="1" x14ac:dyDescent="0.2">
      <c r="A58" s="4">
        <v>70</v>
      </c>
      <c r="B58" s="239">
        <v>70</v>
      </c>
      <c r="C58" s="234">
        <v>61539</v>
      </c>
      <c r="D58" s="234">
        <v>53940</v>
      </c>
      <c r="E58" s="234">
        <v>43530</v>
      </c>
      <c r="F58" s="234">
        <v>37747</v>
      </c>
      <c r="G58" s="234">
        <v>28751</v>
      </c>
      <c r="H58" s="11"/>
      <c r="I58" s="166"/>
      <c r="J58" s="166"/>
      <c r="K58" s="166"/>
      <c r="L58" s="166"/>
      <c r="M58" s="166"/>
      <c r="N58" s="118"/>
      <c r="O58" s="118"/>
      <c r="U58" s="237">
        <v>0</v>
      </c>
      <c r="V58" s="237">
        <v>0</v>
      </c>
      <c r="W58" s="237">
        <v>0</v>
      </c>
      <c r="X58" s="237">
        <v>0</v>
      </c>
      <c r="Y58" s="237">
        <v>0</v>
      </c>
    </row>
    <row r="59" spans="1:25" ht="15" hidden="1" x14ac:dyDescent="0.2">
      <c r="A59" s="4">
        <v>71</v>
      </c>
      <c r="B59" s="239">
        <v>71</v>
      </c>
      <c r="C59" s="234">
        <v>66523</v>
      </c>
      <c r="D59" s="234">
        <v>58309</v>
      </c>
      <c r="E59" s="234">
        <v>47088</v>
      </c>
      <c r="F59" s="234">
        <v>40832</v>
      </c>
      <c r="G59" s="234">
        <v>31100</v>
      </c>
      <c r="H59" s="11"/>
      <c r="I59" s="166"/>
      <c r="J59" s="166"/>
      <c r="K59" s="166"/>
      <c r="L59" s="166"/>
      <c r="M59" s="166"/>
      <c r="N59" s="118"/>
      <c r="O59" s="118"/>
      <c r="U59" s="237">
        <v>0</v>
      </c>
      <c r="V59" s="237">
        <v>0</v>
      </c>
      <c r="W59" s="237">
        <v>0</v>
      </c>
      <c r="X59" s="237">
        <v>0</v>
      </c>
      <c r="Y59" s="237">
        <v>0</v>
      </c>
    </row>
    <row r="60" spans="1:25" ht="15" hidden="1" x14ac:dyDescent="0.2">
      <c r="A60" s="4">
        <v>72</v>
      </c>
      <c r="B60" s="239">
        <v>72</v>
      </c>
      <c r="C60" s="234">
        <v>71732</v>
      </c>
      <c r="D60" s="234">
        <v>62878</v>
      </c>
      <c r="E60" s="234">
        <v>50807</v>
      </c>
      <c r="F60" s="234">
        <v>44054</v>
      </c>
      <c r="G60" s="234">
        <v>33556</v>
      </c>
      <c r="H60" s="11"/>
      <c r="I60" s="166"/>
      <c r="J60" s="166"/>
      <c r="K60" s="166"/>
      <c r="L60" s="166"/>
      <c r="M60" s="166"/>
      <c r="N60" s="118"/>
      <c r="O60" s="118"/>
      <c r="U60" s="237">
        <v>0</v>
      </c>
      <c r="V60" s="237">
        <v>0</v>
      </c>
      <c r="W60" s="237">
        <v>0</v>
      </c>
      <c r="X60" s="237">
        <v>0</v>
      </c>
      <c r="Y60" s="237">
        <v>0</v>
      </c>
    </row>
    <row r="61" spans="1:25" ht="15" hidden="1" x14ac:dyDescent="0.2">
      <c r="A61" s="4">
        <v>73</v>
      </c>
      <c r="B61" s="239">
        <v>73</v>
      </c>
      <c r="C61" s="234">
        <v>77166</v>
      </c>
      <c r="D61" s="234">
        <v>67638</v>
      </c>
      <c r="E61" s="234">
        <v>54693</v>
      </c>
      <c r="F61" s="234">
        <v>47423</v>
      </c>
      <c r="G61" s="234">
        <v>36121</v>
      </c>
      <c r="H61" s="11"/>
      <c r="I61" s="166"/>
      <c r="J61" s="166"/>
      <c r="K61" s="166"/>
      <c r="L61" s="166"/>
      <c r="M61" s="166"/>
      <c r="N61" s="118"/>
      <c r="O61" s="118"/>
      <c r="U61" s="237">
        <v>0</v>
      </c>
      <c r="V61" s="237">
        <v>0</v>
      </c>
      <c r="W61" s="237">
        <v>0</v>
      </c>
      <c r="X61" s="237">
        <v>0</v>
      </c>
      <c r="Y61" s="237">
        <v>0</v>
      </c>
    </row>
    <row r="62" spans="1:25" ht="15" hidden="1" x14ac:dyDescent="0.2">
      <c r="A62" s="4">
        <v>74</v>
      </c>
      <c r="B62" s="239">
        <v>74</v>
      </c>
      <c r="C62" s="234">
        <v>82825</v>
      </c>
      <c r="D62" s="234">
        <v>72595</v>
      </c>
      <c r="E62" s="234">
        <v>58737</v>
      </c>
      <c r="F62" s="234">
        <v>50932</v>
      </c>
      <c r="G62" s="234">
        <v>38794</v>
      </c>
      <c r="H62" s="11"/>
      <c r="I62" s="166"/>
      <c r="J62" s="166"/>
      <c r="K62" s="166"/>
      <c r="L62" s="166"/>
      <c r="M62" s="166"/>
      <c r="N62" s="118"/>
      <c r="O62" s="118"/>
      <c r="U62" s="237">
        <v>0</v>
      </c>
      <c r="V62" s="237">
        <v>0</v>
      </c>
      <c r="W62" s="237">
        <v>0</v>
      </c>
      <c r="X62" s="237">
        <v>0</v>
      </c>
      <c r="Y62" s="237">
        <v>0</v>
      </c>
    </row>
    <row r="63" spans="1:25" ht="15" hidden="1" x14ac:dyDescent="0.2">
      <c r="A63" s="4">
        <v>75</v>
      </c>
      <c r="B63" s="239">
        <v>75</v>
      </c>
      <c r="C63" s="234">
        <v>88705</v>
      </c>
      <c r="D63" s="234">
        <v>77751</v>
      </c>
      <c r="E63" s="234">
        <v>62945</v>
      </c>
      <c r="F63" s="234">
        <v>54581</v>
      </c>
      <c r="G63" s="234">
        <v>41573</v>
      </c>
      <c r="H63" s="11"/>
      <c r="I63" s="166"/>
      <c r="J63" s="166"/>
      <c r="K63" s="166"/>
      <c r="L63" s="166"/>
      <c r="M63" s="166"/>
      <c r="N63" s="118"/>
      <c r="O63" s="118"/>
      <c r="U63" s="237">
        <v>0</v>
      </c>
      <c r="V63" s="237">
        <v>0</v>
      </c>
      <c r="W63" s="237">
        <v>0</v>
      </c>
      <c r="X63" s="237">
        <v>0</v>
      </c>
      <c r="Y63" s="237">
        <v>0</v>
      </c>
    </row>
    <row r="64" spans="1:25" ht="15" hidden="1" x14ac:dyDescent="0.2">
      <c r="A64" s="4">
        <v>76</v>
      </c>
      <c r="B64" s="239">
        <v>75</v>
      </c>
      <c r="C64" s="234">
        <v>88705</v>
      </c>
      <c r="D64" s="234">
        <v>77751</v>
      </c>
      <c r="E64" s="234">
        <v>62945</v>
      </c>
      <c r="F64" s="234">
        <v>54581</v>
      </c>
      <c r="G64" s="234">
        <v>41573</v>
      </c>
      <c r="H64" s="11"/>
      <c r="I64" s="166"/>
      <c r="J64" s="166"/>
      <c r="K64" s="166"/>
      <c r="L64" s="166"/>
      <c r="M64" s="166"/>
      <c r="N64" s="118"/>
      <c r="O64" s="118"/>
      <c r="U64" s="237">
        <v>0</v>
      </c>
      <c r="V64" s="237">
        <v>0</v>
      </c>
      <c r="W64" s="237">
        <v>0</v>
      </c>
      <c r="X64" s="237">
        <v>0</v>
      </c>
      <c r="Y64" s="237">
        <v>0</v>
      </c>
    </row>
    <row r="65" spans="1:25" ht="15" hidden="1" x14ac:dyDescent="0.2">
      <c r="A65" s="4">
        <v>77</v>
      </c>
      <c r="B65" s="239">
        <v>75</v>
      </c>
      <c r="C65" s="234">
        <v>88705</v>
      </c>
      <c r="D65" s="234">
        <v>77751</v>
      </c>
      <c r="E65" s="234">
        <v>62945</v>
      </c>
      <c r="F65" s="234">
        <v>54581</v>
      </c>
      <c r="G65" s="234">
        <v>41573</v>
      </c>
      <c r="H65" s="11"/>
      <c r="I65" s="166"/>
      <c r="J65" s="166"/>
      <c r="K65" s="166"/>
      <c r="L65" s="166"/>
      <c r="M65" s="166"/>
      <c r="N65" s="118"/>
      <c r="O65" s="118"/>
      <c r="U65" s="237">
        <v>0</v>
      </c>
      <c r="V65" s="237">
        <v>0</v>
      </c>
      <c r="W65" s="237">
        <v>0</v>
      </c>
      <c r="X65" s="237">
        <v>0</v>
      </c>
      <c r="Y65" s="237">
        <v>0</v>
      </c>
    </row>
    <row r="66" spans="1:25" ht="15" hidden="1" x14ac:dyDescent="0.2">
      <c r="A66" s="4">
        <v>78</v>
      </c>
      <c r="B66" s="239">
        <v>75</v>
      </c>
      <c r="C66" s="234">
        <v>88705</v>
      </c>
      <c r="D66" s="234">
        <v>77751</v>
      </c>
      <c r="E66" s="234">
        <v>62945</v>
      </c>
      <c r="F66" s="234">
        <v>54581</v>
      </c>
      <c r="G66" s="234">
        <v>41573</v>
      </c>
      <c r="H66" s="11"/>
      <c r="I66" s="166"/>
      <c r="J66" s="166"/>
      <c r="K66" s="166"/>
      <c r="L66" s="166"/>
      <c r="M66" s="166"/>
      <c r="N66" s="118"/>
      <c r="O66" s="118"/>
      <c r="U66" s="237">
        <v>0</v>
      </c>
      <c r="V66" s="237">
        <v>0</v>
      </c>
      <c r="W66" s="237">
        <v>0</v>
      </c>
      <c r="X66" s="237">
        <v>0</v>
      </c>
      <c r="Y66" s="237">
        <v>0</v>
      </c>
    </row>
    <row r="67" spans="1:25" ht="15" hidden="1" x14ac:dyDescent="0.2">
      <c r="A67" s="4">
        <v>79</v>
      </c>
      <c r="B67" s="239">
        <v>75</v>
      </c>
      <c r="C67" s="234">
        <v>88705</v>
      </c>
      <c r="D67" s="234">
        <v>77751</v>
      </c>
      <c r="E67" s="234">
        <v>62945</v>
      </c>
      <c r="F67" s="234">
        <v>54581</v>
      </c>
      <c r="G67" s="234">
        <v>41573</v>
      </c>
      <c r="H67" s="11"/>
      <c r="I67" s="166"/>
      <c r="J67" s="166"/>
      <c r="K67" s="166"/>
      <c r="L67" s="166"/>
      <c r="M67" s="166"/>
      <c r="N67" s="118"/>
      <c r="O67" s="118"/>
      <c r="U67" s="237">
        <v>0</v>
      </c>
      <c r="V67" s="237">
        <v>0</v>
      </c>
      <c r="W67" s="237">
        <v>0</v>
      </c>
      <c r="X67" s="237">
        <v>0</v>
      </c>
      <c r="Y67" s="237">
        <v>0</v>
      </c>
    </row>
    <row r="68" spans="1:25" ht="15" hidden="1" x14ac:dyDescent="0.2">
      <c r="A68" s="4">
        <v>80</v>
      </c>
      <c r="B68" s="239">
        <v>75</v>
      </c>
      <c r="C68" s="234">
        <v>88705</v>
      </c>
      <c r="D68" s="234">
        <v>77751</v>
      </c>
      <c r="E68" s="234">
        <v>62945</v>
      </c>
      <c r="F68" s="234">
        <v>54581</v>
      </c>
      <c r="G68" s="234">
        <v>41573</v>
      </c>
      <c r="H68" s="11"/>
      <c r="I68" s="166"/>
      <c r="J68" s="166"/>
      <c r="K68" s="166"/>
      <c r="L68" s="166"/>
      <c r="M68" s="166"/>
      <c r="N68" s="118"/>
      <c r="O68" s="118"/>
      <c r="U68" s="237">
        <v>0</v>
      </c>
      <c r="V68" s="237">
        <v>0</v>
      </c>
      <c r="W68" s="237">
        <v>0</v>
      </c>
      <c r="X68" s="237">
        <v>0</v>
      </c>
      <c r="Y68" s="237">
        <v>0</v>
      </c>
    </row>
    <row r="69" spans="1:25" ht="15" hidden="1" x14ac:dyDescent="0.2">
      <c r="A69" s="4">
        <v>81</v>
      </c>
      <c r="B69" s="239">
        <v>75</v>
      </c>
      <c r="C69" s="234">
        <v>88705</v>
      </c>
      <c r="D69" s="234">
        <v>77751</v>
      </c>
      <c r="E69" s="234">
        <v>62945</v>
      </c>
      <c r="F69" s="234">
        <v>54581</v>
      </c>
      <c r="G69" s="234">
        <v>41573</v>
      </c>
      <c r="H69" s="11"/>
      <c r="I69" s="166"/>
      <c r="J69" s="166"/>
      <c r="K69" s="166"/>
      <c r="L69" s="166"/>
      <c r="M69" s="166"/>
      <c r="N69" s="118"/>
      <c r="O69" s="118"/>
      <c r="U69" s="237">
        <v>0</v>
      </c>
      <c r="V69" s="237">
        <v>0</v>
      </c>
      <c r="W69" s="237">
        <v>0</v>
      </c>
      <c r="X69" s="237">
        <v>0</v>
      </c>
      <c r="Y69" s="237">
        <v>0</v>
      </c>
    </row>
    <row r="70" spans="1:25" ht="15" hidden="1" x14ac:dyDescent="0.2">
      <c r="A70" s="4">
        <v>82</v>
      </c>
      <c r="B70" s="239">
        <v>75</v>
      </c>
      <c r="C70" s="234">
        <v>88705</v>
      </c>
      <c r="D70" s="234">
        <v>77751</v>
      </c>
      <c r="E70" s="234">
        <v>62945</v>
      </c>
      <c r="F70" s="234">
        <v>54581</v>
      </c>
      <c r="G70" s="234">
        <v>41573</v>
      </c>
      <c r="H70" s="11"/>
      <c r="I70" s="166"/>
      <c r="J70" s="166"/>
      <c r="K70" s="166"/>
      <c r="L70" s="166"/>
      <c r="M70" s="166"/>
      <c r="N70" s="118"/>
      <c r="O70" s="118"/>
      <c r="U70" s="237">
        <v>0</v>
      </c>
      <c r="V70" s="237">
        <v>0</v>
      </c>
      <c r="W70" s="237">
        <v>0</v>
      </c>
      <c r="X70" s="237">
        <v>0</v>
      </c>
      <c r="Y70" s="237">
        <v>0</v>
      </c>
    </row>
    <row r="71" spans="1:25" ht="15" hidden="1" x14ac:dyDescent="0.2">
      <c r="A71" s="4">
        <v>83</v>
      </c>
      <c r="B71" s="239">
        <v>75</v>
      </c>
      <c r="C71" s="234">
        <v>88705</v>
      </c>
      <c r="D71" s="234">
        <v>77751</v>
      </c>
      <c r="E71" s="234">
        <v>62945</v>
      </c>
      <c r="F71" s="234">
        <v>54581</v>
      </c>
      <c r="G71" s="234">
        <v>41573</v>
      </c>
      <c r="H71" s="11"/>
      <c r="I71" s="166"/>
      <c r="J71" s="166"/>
      <c r="K71" s="166"/>
      <c r="L71" s="166"/>
      <c r="M71" s="166"/>
      <c r="N71" s="118"/>
      <c r="O71" s="118"/>
      <c r="U71" s="237">
        <v>0</v>
      </c>
      <c r="V71" s="237">
        <v>0</v>
      </c>
      <c r="W71" s="237">
        <v>0</v>
      </c>
      <c r="X71" s="237">
        <v>0</v>
      </c>
      <c r="Y71" s="237">
        <v>0</v>
      </c>
    </row>
    <row r="72" spans="1:25" ht="15" hidden="1" x14ac:dyDescent="0.2">
      <c r="A72" s="4">
        <v>84</v>
      </c>
      <c r="B72" s="239">
        <v>75</v>
      </c>
      <c r="C72" s="234">
        <v>88705</v>
      </c>
      <c r="D72" s="234">
        <v>77751</v>
      </c>
      <c r="E72" s="234">
        <v>62945</v>
      </c>
      <c r="F72" s="234">
        <v>54581</v>
      </c>
      <c r="G72" s="234">
        <v>41573</v>
      </c>
      <c r="H72" s="11"/>
      <c r="I72" s="166"/>
      <c r="J72" s="166"/>
      <c r="K72" s="166"/>
      <c r="L72" s="166"/>
      <c r="M72" s="166"/>
      <c r="N72" s="118"/>
      <c r="O72" s="118"/>
      <c r="U72" s="237">
        <v>0</v>
      </c>
      <c r="V72" s="237">
        <v>0</v>
      </c>
      <c r="W72" s="237">
        <v>0</v>
      </c>
      <c r="X72" s="237">
        <v>0</v>
      </c>
      <c r="Y72" s="237">
        <v>0</v>
      </c>
    </row>
    <row r="73" spans="1:25" ht="15" hidden="1" x14ac:dyDescent="0.2">
      <c r="A73" s="4">
        <v>1</v>
      </c>
      <c r="B73" s="240" t="s">
        <v>92</v>
      </c>
      <c r="C73" s="235">
        <v>4208</v>
      </c>
      <c r="D73" s="235">
        <v>3688</v>
      </c>
      <c r="E73" s="235">
        <v>3084</v>
      </c>
      <c r="F73" s="235">
        <v>2675</v>
      </c>
      <c r="G73" s="235">
        <v>2038</v>
      </c>
      <c r="H73" s="11"/>
      <c r="I73" s="166"/>
      <c r="J73" s="166"/>
      <c r="K73" s="166"/>
      <c r="L73" s="166"/>
      <c r="M73" s="166"/>
      <c r="N73" s="118"/>
      <c r="O73" s="118"/>
      <c r="U73" s="237">
        <v>0</v>
      </c>
      <c r="V73" s="237">
        <v>0</v>
      </c>
      <c r="W73" s="237">
        <v>0</v>
      </c>
      <c r="X73" s="237">
        <v>0</v>
      </c>
      <c r="Y73" s="237">
        <v>0</v>
      </c>
    </row>
    <row r="74" spans="1:25" ht="15" hidden="1" x14ac:dyDescent="0.2">
      <c r="A74" s="4">
        <v>2</v>
      </c>
      <c r="B74" s="240" t="s">
        <v>93</v>
      </c>
      <c r="C74" s="235">
        <v>7149</v>
      </c>
      <c r="D74" s="235">
        <v>6268</v>
      </c>
      <c r="E74" s="235">
        <v>5242</v>
      </c>
      <c r="F74" s="235">
        <v>4547</v>
      </c>
      <c r="G74" s="235">
        <v>3464</v>
      </c>
      <c r="H74" s="10"/>
      <c r="I74" s="166"/>
      <c r="J74" s="166"/>
      <c r="K74" s="166"/>
      <c r="L74" s="166"/>
      <c r="M74" s="166"/>
      <c r="N74" s="118"/>
      <c r="O74" s="118"/>
      <c r="U74" s="237">
        <v>0</v>
      </c>
      <c r="V74" s="237">
        <v>0</v>
      </c>
      <c r="W74" s="237">
        <v>0</v>
      </c>
      <c r="X74" s="237">
        <v>0</v>
      </c>
      <c r="Y74" s="237">
        <v>0</v>
      </c>
    </row>
    <row r="75" spans="1:25" ht="15" hidden="1" x14ac:dyDescent="0.2">
      <c r="A75" s="4">
        <v>3</v>
      </c>
      <c r="B75" s="240" t="s">
        <v>94</v>
      </c>
      <c r="C75" s="235">
        <v>10094</v>
      </c>
      <c r="D75" s="235">
        <v>8847</v>
      </c>
      <c r="E75" s="235">
        <v>7400</v>
      </c>
      <c r="F75" s="235">
        <v>6417</v>
      </c>
      <c r="G75" s="235">
        <v>4889</v>
      </c>
      <c r="H75" s="10"/>
      <c r="I75" s="166"/>
      <c r="J75" s="166"/>
      <c r="K75" s="166"/>
      <c r="L75" s="166"/>
      <c r="M75" s="166"/>
      <c r="N75" s="3"/>
      <c r="U75" s="237">
        <v>0</v>
      </c>
      <c r="V75" s="237">
        <v>0</v>
      </c>
      <c r="W75" s="237">
        <v>0</v>
      </c>
      <c r="X75" s="237">
        <v>0</v>
      </c>
      <c r="Y75" s="237">
        <v>0</v>
      </c>
    </row>
    <row r="76" spans="1:25" hidden="1" x14ac:dyDescent="0.15">
      <c r="A76" s="4"/>
      <c r="B76" s="7"/>
      <c r="C76" s="8"/>
      <c r="D76" s="8"/>
      <c r="E76" s="8"/>
      <c r="F76" s="8"/>
      <c r="G76" s="8"/>
      <c r="H76" s="12"/>
    </row>
    <row r="77" spans="1:25" ht="18" hidden="1" x14ac:dyDescent="0.2">
      <c r="A77" s="327" t="s">
        <v>12</v>
      </c>
      <c r="B77" s="328"/>
      <c r="C77" s="328"/>
      <c r="D77" s="328"/>
      <c r="E77" s="328"/>
      <c r="F77" s="328"/>
      <c r="G77" s="328"/>
      <c r="H77" s="165"/>
    </row>
    <row r="78" spans="1:25" hidden="1" x14ac:dyDescent="0.15">
      <c r="A78" s="323" t="s">
        <v>0</v>
      </c>
      <c r="B78" s="324"/>
      <c r="C78" s="324"/>
      <c r="D78" s="324"/>
      <c r="E78" s="324"/>
      <c r="F78" s="324"/>
      <c r="G78" s="324"/>
      <c r="H78" s="12"/>
    </row>
    <row r="79" spans="1:25" hidden="1" x14ac:dyDescent="0.15">
      <c r="A79" s="4" t="s">
        <v>1</v>
      </c>
      <c r="B79" s="5" t="s">
        <v>1</v>
      </c>
      <c r="C79" s="30">
        <v>1000</v>
      </c>
      <c r="D79" s="30">
        <v>2000</v>
      </c>
      <c r="E79" s="30">
        <v>3500</v>
      </c>
      <c r="F79" s="6"/>
      <c r="G79" s="6"/>
      <c r="H79" s="12"/>
      <c r="U79" s="236">
        <v>2</v>
      </c>
      <c r="V79" s="236">
        <v>6</v>
      </c>
      <c r="W79" s="236">
        <v>10</v>
      </c>
      <c r="X79" s="236">
        <v>14</v>
      </c>
      <c r="Y79" s="236">
        <v>18</v>
      </c>
    </row>
    <row r="80" spans="1:25" ht="15" hidden="1" x14ac:dyDescent="0.2">
      <c r="A80" s="4">
        <v>18</v>
      </c>
      <c r="B80" s="5">
        <v>18</v>
      </c>
      <c r="C80" s="9">
        <f>C6*$K$2</f>
        <v>928.94666666666672</v>
      </c>
      <c r="D80" s="9">
        <f t="shared" ref="D80:G80" si="0">D6*$K$2</f>
        <v>814.0533333333334</v>
      </c>
      <c r="E80" s="9">
        <f t="shared" si="0"/>
        <v>676.2</v>
      </c>
      <c r="F80" s="9">
        <f t="shared" si="0"/>
        <v>586.69333333333338</v>
      </c>
      <c r="G80" s="9">
        <f t="shared" si="0"/>
        <v>446.78666666666669</v>
      </c>
      <c r="H80" s="12"/>
      <c r="I80" s="166"/>
      <c r="J80" s="166"/>
      <c r="K80" s="166"/>
      <c r="L80" s="166"/>
      <c r="M80" s="166"/>
      <c r="U80" s="237">
        <v>0</v>
      </c>
      <c r="V80" s="237">
        <v>0</v>
      </c>
      <c r="W80" s="237">
        <v>0</v>
      </c>
      <c r="X80" s="237">
        <v>0</v>
      </c>
      <c r="Y80" s="237">
        <v>0</v>
      </c>
    </row>
    <row r="81" spans="1:25" ht="15" hidden="1" x14ac:dyDescent="0.2">
      <c r="A81" s="4">
        <v>19</v>
      </c>
      <c r="B81" s="5">
        <v>18</v>
      </c>
      <c r="C81" s="9">
        <f t="shared" ref="C81:G144" si="1">C7*$K$2</f>
        <v>928.94666666666672</v>
      </c>
      <c r="D81" s="9">
        <f t="shared" si="1"/>
        <v>814.0533333333334</v>
      </c>
      <c r="E81" s="9">
        <f t="shared" si="1"/>
        <v>676.2</v>
      </c>
      <c r="F81" s="9">
        <f t="shared" si="1"/>
        <v>586.69333333333338</v>
      </c>
      <c r="G81" s="9">
        <f t="shared" si="1"/>
        <v>446.78666666666669</v>
      </c>
      <c r="H81" s="12"/>
      <c r="I81" s="166"/>
      <c r="J81" s="166"/>
      <c r="K81" s="166"/>
      <c r="L81" s="166"/>
      <c r="M81" s="166"/>
      <c r="U81" s="237">
        <v>0</v>
      </c>
      <c r="V81" s="237">
        <v>0</v>
      </c>
      <c r="W81" s="237">
        <v>0</v>
      </c>
      <c r="X81" s="237">
        <v>0</v>
      </c>
      <c r="Y81" s="237">
        <v>0</v>
      </c>
    </row>
    <row r="82" spans="1:25" ht="15" hidden="1" x14ac:dyDescent="0.2">
      <c r="A82" s="4">
        <v>20</v>
      </c>
      <c r="B82" s="5">
        <v>18</v>
      </c>
      <c r="C82" s="9">
        <f t="shared" si="1"/>
        <v>928.94666666666672</v>
      </c>
      <c r="D82" s="9">
        <f t="shared" si="1"/>
        <v>814.0533333333334</v>
      </c>
      <c r="E82" s="9">
        <f t="shared" si="1"/>
        <v>676.2</v>
      </c>
      <c r="F82" s="9">
        <f t="shared" si="1"/>
        <v>586.69333333333338</v>
      </c>
      <c r="G82" s="9">
        <f t="shared" si="1"/>
        <v>446.78666666666669</v>
      </c>
      <c r="H82" s="12"/>
      <c r="I82" s="166"/>
      <c r="J82" s="166"/>
      <c r="K82" s="166"/>
      <c r="L82" s="166"/>
      <c r="M82" s="166"/>
      <c r="U82" s="237">
        <v>0</v>
      </c>
      <c r="V82" s="237">
        <v>0</v>
      </c>
      <c r="W82" s="237">
        <v>0</v>
      </c>
      <c r="X82" s="237">
        <v>0</v>
      </c>
      <c r="Y82" s="237">
        <v>0</v>
      </c>
    </row>
    <row r="83" spans="1:25" ht="15" hidden="1" x14ac:dyDescent="0.2">
      <c r="A83" s="4">
        <v>21</v>
      </c>
      <c r="B83" s="5">
        <v>18</v>
      </c>
      <c r="C83" s="9">
        <f t="shared" si="1"/>
        <v>928.94666666666672</v>
      </c>
      <c r="D83" s="9">
        <f t="shared" si="1"/>
        <v>814.0533333333334</v>
      </c>
      <c r="E83" s="9">
        <f t="shared" si="1"/>
        <v>676.2</v>
      </c>
      <c r="F83" s="9">
        <f t="shared" si="1"/>
        <v>586.69333333333338</v>
      </c>
      <c r="G83" s="9">
        <f t="shared" si="1"/>
        <v>446.78666666666669</v>
      </c>
      <c r="H83" s="12"/>
      <c r="I83" s="166"/>
      <c r="J83" s="166"/>
      <c r="K83" s="166"/>
      <c r="L83" s="166"/>
      <c r="M83" s="166"/>
      <c r="U83" s="237">
        <v>0</v>
      </c>
      <c r="V83" s="237">
        <v>0</v>
      </c>
      <c r="W83" s="237">
        <v>0</v>
      </c>
      <c r="X83" s="237">
        <v>0</v>
      </c>
      <c r="Y83" s="237">
        <v>0</v>
      </c>
    </row>
    <row r="84" spans="1:25" ht="15" hidden="1" x14ac:dyDescent="0.2">
      <c r="A84" s="4">
        <v>22</v>
      </c>
      <c r="B84" s="5">
        <v>18</v>
      </c>
      <c r="C84" s="9">
        <f t="shared" si="1"/>
        <v>928.94666666666672</v>
      </c>
      <c r="D84" s="9">
        <f t="shared" si="1"/>
        <v>814.0533333333334</v>
      </c>
      <c r="E84" s="9">
        <f t="shared" si="1"/>
        <v>676.2</v>
      </c>
      <c r="F84" s="9">
        <f t="shared" si="1"/>
        <v>586.69333333333338</v>
      </c>
      <c r="G84" s="9">
        <f t="shared" si="1"/>
        <v>446.78666666666669</v>
      </c>
      <c r="H84" s="12"/>
      <c r="I84" s="166"/>
      <c r="J84" s="166"/>
      <c r="K84" s="166"/>
      <c r="L84" s="166"/>
      <c r="M84" s="166"/>
      <c r="U84" s="237">
        <v>0</v>
      </c>
      <c r="V84" s="237">
        <v>0</v>
      </c>
      <c r="W84" s="237">
        <v>0</v>
      </c>
      <c r="X84" s="237">
        <v>0</v>
      </c>
      <c r="Y84" s="237">
        <v>0</v>
      </c>
    </row>
    <row r="85" spans="1:25" ht="15" hidden="1" x14ac:dyDescent="0.2">
      <c r="A85" s="4">
        <v>23</v>
      </c>
      <c r="B85" s="5">
        <v>18</v>
      </c>
      <c r="C85" s="9">
        <f t="shared" si="1"/>
        <v>928.94666666666672</v>
      </c>
      <c r="D85" s="9">
        <f t="shared" si="1"/>
        <v>814.0533333333334</v>
      </c>
      <c r="E85" s="9">
        <f t="shared" si="1"/>
        <v>676.2</v>
      </c>
      <c r="F85" s="9">
        <f t="shared" si="1"/>
        <v>586.69333333333338</v>
      </c>
      <c r="G85" s="9">
        <f t="shared" si="1"/>
        <v>446.78666666666669</v>
      </c>
      <c r="H85" s="12"/>
      <c r="I85" s="166"/>
      <c r="J85" s="166"/>
      <c r="K85" s="166"/>
      <c r="L85" s="166"/>
      <c r="M85" s="166"/>
      <c r="U85" s="237">
        <v>0</v>
      </c>
      <c r="V85" s="237">
        <v>0</v>
      </c>
      <c r="W85" s="237">
        <v>0</v>
      </c>
      <c r="X85" s="237">
        <v>0</v>
      </c>
      <c r="Y85" s="237">
        <v>0</v>
      </c>
    </row>
    <row r="86" spans="1:25" ht="15" hidden="1" x14ac:dyDescent="0.2">
      <c r="A86" s="4">
        <v>24</v>
      </c>
      <c r="B86" s="5">
        <v>18</v>
      </c>
      <c r="C86" s="9">
        <f t="shared" si="1"/>
        <v>928.94666666666672</v>
      </c>
      <c r="D86" s="9">
        <f t="shared" si="1"/>
        <v>814.0533333333334</v>
      </c>
      <c r="E86" s="9">
        <f t="shared" si="1"/>
        <v>676.2</v>
      </c>
      <c r="F86" s="9">
        <f t="shared" si="1"/>
        <v>586.69333333333338</v>
      </c>
      <c r="G86" s="9">
        <f t="shared" si="1"/>
        <v>446.78666666666669</v>
      </c>
      <c r="H86" s="12"/>
      <c r="I86" s="166"/>
      <c r="J86" s="166"/>
      <c r="K86" s="166"/>
      <c r="L86" s="166"/>
      <c r="M86" s="166"/>
      <c r="U86" s="237">
        <v>0</v>
      </c>
      <c r="V86" s="237">
        <v>0</v>
      </c>
      <c r="W86" s="237">
        <v>0</v>
      </c>
      <c r="X86" s="237">
        <v>0</v>
      </c>
      <c r="Y86" s="237">
        <v>0</v>
      </c>
    </row>
    <row r="87" spans="1:25" ht="15" hidden="1" x14ac:dyDescent="0.2">
      <c r="A87" s="4">
        <v>25</v>
      </c>
      <c r="B87" s="5">
        <v>25</v>
      </c>
      <c r="C87" s="9">
        <f t="shared" si="1"/>
        <v>992.50666666666666</v>
      </c>
      <c r="D87" s="9">
        <f t="shared" si="1"/>
        <v>869.86666666666667</v>
      </c>
      <c r="E87" s="9">
        <f t="shared" si="1"/>
        <v>718.2</v>
      </c>
      <c r="F87" s="9">
        <f t="shared" si="1"/>
        <v>622.72</v>
      </c>
      <c r="G87" s="9">
        <f t="shared" si="1"/>
        <v>474.6</v>
      </c>
      <c r="H87" s="12"/>
      <c r="I87" s="166"/>
      <c r="J87" s="166"/>
      <c r="K87" s="166"/>
      <c r="L87" s="166"/>
      <c r="M87" s="166"/>
      <c r="U87" s="237">
        <v>0</v>
      </c>
      <c r="V87" s="237">
        <v>0</v>
      </c>
      <c r="W87" s="237">
        <v>0</v>
      </c>
      <c r="X87" s="237">
        <v>0</v>
      </c>
      <c r="Y87" s="237">
        <v>0</v>
      </c>
    </row>
    <row r="88" spans="1:25" ht="15" hidden="1" x14ac:dyDescent="0.2">
      <c r="A88" s="4">
        <v>26</v>
      </c>
      <c r="B88" s="5">
        <v>25</v>
      </c>
      <c r="C88" s="9">
        <f t="shared" si="1"/>
        <v>992.50666666666666</v>
      </c>
      <c r="D88" s="9">
        <f t="shared" si="1"/>
        <v>869.86666666666667</v>
      </c>
      <c r="E88" s="9">
        <f t="shared" si="1"/>
        <v>718.2</v>
      </c>
      <c r="F88" s="9">
        <f t="shared" si="1"/>
        <v>622.72</v>
      </c>
      <c r="G88" s="9">
        <f t="shared" si="1"/>
        <v>474.6</v>
      </c>
      <c r="H88" s="12"/>
      <c r="I88" s="166"/>
      <c r="J88" s="166"/>
      <c r="K88" s="166"/>
      <c r="L88" s="166"/>
      <c r="M88" s="166"/>
      <c r="U88" s="237">
        <v>0</v>
      </c>
      <c r="V88" s="237">
        <v>0</v>
      </c>
      <c r="W88" s="237">
        <v>0</v>
      </c>
      <c r="X88" s="237">
        <v>0</v>
      </c>
      <c r="Y88" s="237">
        <v>0</v>
      </c>
    </row>
    <row r="89" spans="1:25" ht="15" hidden="1" x14ac:dyDescent="0.2">
      <c r="A89" s="4">
        <v>27</v>
      </c>
      <c r="B89" s="5">
        <v>25</v>
      </c>
      <c r="C89" s="9">
        <f t="shared" si="1"/>
        <v>992.50666666666666</v>
      </c>
      <c r="D89" s="9">
        <f t="shared" si="1"/>
        <v>869.86666666666667</v>
      </c>
      <c r="E89" s="9">
        <f t="shared" si="1"/>
        <v>718.2</v>
      </c>
      <c r="F89" s="9">
        <f t="shared" si="1"/>
        <v>622.72</v>
      </c>
      <c r="G89" s="9">
        <f t="shared" si="1"/>
        <v>474.6</v>
      </c>
      <c r="H89" s="12"/>
      <c r="I89" s="166"/>
      <c r="J89" s="166"/>
      <c r="K89" s="166"/>
      <c r="L89" s="166"/>
      <c r="M89" s="166"/>
      <c r="U89" s="237">
        <v>0</v>
      </c>
      <c r="V89" s="237">
        <v>0</v>
      </c>
      <c r="W89" s="237">
        <v>0</v>
      </c>
      <c r="X89" s="237">
        <v>0</v>
      </c>
      <c r="Y89" s="237">
        <v>0</v>
      </c>
    </row>
    <row r="90" spans="1:25" ht="15" hidden="1" x14ac:dyDescent="0.2">
      <c r="A90" s="4">
        <v>28</v>
      </c>
      <c r="B90" s="5">
        <v>25</v>
      </c>
      <c r="C90" s="9">
        <f t="shared" si="1"/>
        <v>992.50666666666666</v>
      </c>
      <c r="D90" s="9">
        <f t="shared" si="1"/>
        <v>869.86666666666667</v>
      </c>
      <c r="E90" s="9">
        <f t="shared" si="1"/>
        <v>718.2</v>
      </c>
      <c r="F90" s="9">
        <f t="shared" si="1"/>
        <v>622.72</v>
      </c>
      <c r="G90" s="9">
        <f t="shared" si="1"/>
        <v>474.6</v>
      </c>
      <c r="H90" s="12"/>
      <c r="I90" s="166"/>
      <c r="J90" s="166"/>
      <c r="K90" s="166"/>
      <c r="L90" s="166"/>
      <c r="M90" s="166"/>
      <c r="U90" s="237">
        <v>0</v>
      </c>
      <c r="V90" s="237">
        <v>0</v>
      </c>
      <c r="W90" s="237">
        <v>0</v>
      </c>
      <c r="X90" s="237">
        <v>0</v>
      </c>
      <c r="Y90" s="237">
        <v>0</v>
      </c>
    </row>
    <row r="91" spans="1:25" ht="15" hidden="1" x14ac:dyDescent="0.2">
      <c r="A91" s="4">
        <v>29</v>
      </c>
      <c r="B91" s="5">
        <v>25</v>
      </c>
      <c r="C91" s="9">
        <f t="shared" si="1"/>
        <v>992.50666666666666</v>
      </c>
      <c r="D91" s="9">
        <f t="shared" si="1"/>
        <v>869.86666666666667</v>
      </c>
      <c r="E91" s="9">
        <f t="shared" si="1"/>
        <v>718.2</v>
      </c>
      <c r="F91" s="9">
        <f t="shared" si="1"/>
        <v>622.72</v>
      </c>
      <c r="G91" s="9">
        <f t="shared" si="1"/>
        <v>474.6</v>
      </c>
      <c r="H91" s="12"/>
      <c r="I91" s="166"/>
      <c r="J91" s="166"/>
      <c r="K91" s="166"/>
      <c r="L91" s="166"/>
      <c r="M91" s="166"/>
      <c r="U91" s="237">
        <v>0</v>
      </c>
      <c r="V91" s="237">
        <v>0</v>
      </c>
      <c r="W91" s="237">
        <v>0</v>
      </c>
      <c r="X91" s="237">
        <v>0</v>
      </c>
      <c r="Y91" s="237">
        <v>0</v>
      </c>
    </row>
    <row r="92" spans="1:25" ht="15" hidden="1" x14ac:dyDescent="0.2">
      <c r="A92" s="4">
        <v>30</v>
      </c>
      <c r="B92" s="5">
        <v>30</v>
      </c>
      <c r="C92" s="9">
        <f t="shared" si="1"/>
        <v>1103.6666666666667</v>
      </c>
      <c r="D92" s="9">
        <f t="shared" si="1"/>
        <v>967.40000000000009</v>
      </c>
      <c r="E92" s="9">
        <f t="shared" si="1"/>
        <v>792.77333333333343</v>
      </c>
      <c r="F92" s="9">
        <f t="shared" si="1"/>
        <v>687.30666666666673</v>
      </c>
      <c r="G92" s="9">
        <f t="shared" si="1"/>
        <v>523.50666666666666</v>
      </c>
      <c r="H92" s="12"/>
      <c r="I92" s="166"/>
      <c r="J92" s="166"/>
      <c r="K92" s="166"/>
      <c r="L92" s="166"/>
      <c r="M92" s="166"/>
      <c r="U92" s="237">
        <v>0</v>
      </c>
      <c r="V92" s="237">
        <v>0</v>
      </c>
      <c r="W92" s="237">
        <v>0</v>
      </c>
      <c r="X92" s="237">
        <v>0</v>
      </c>
      <c r="Y92" s="237">
        <v>0</v>
      </c>
    </row>
    <row r="93" spans="1:25" ht="15" hidden="1" x14ac:dyDescent="0.2">
      <c r="A93" s="4">
        <v>31</v>
      </c>
      <c r="B93" s="5">
        <v>30</v>
      </c>
      <c r="C93" s="9">
        <f t="shared" si="1"/>
        <v>1103.6666666666667</v>
      </c>
      <c r="D93" s="9">
        <f t="shared" si="1"/>
        <v>967.40000000000009</v>
      </c>
      <c r="E93" s="9">
        <f t="shared" si="1"/>
        <v>792.77333333333343</v>
      </c>
      <c r="F93" s="9">
        <f t="shared" si="1"/>
        <v>687.30666666666673</v>
      </c>
      <c r="G93" s="9">
        <f t="shared" si="1"/>
        <v>523.50666666666666</v>
      </c>
      <c r="H93" s="12"/>
      <c r="I93" s="166"/>
      <c r="J93" s="166"/>
      <c r="K93" s="166"/>
      <c r="L93" s="166"/>
      <c r="M93" s="166"/>
      <c r="U93" s="237">
        <v>0</v>
      </c>
      <c r="V93" s="237">
        <v>0</v>
      </c>
      <c r="W93" s="237">
        <v>0</v>
      </c>
      <c r="X93" s="237">
        <v>0</v>
      </c>
      <c r="Y93" s="237">
        <v>0</v>
      </c>
    </row>
    <row r="94" spans="1:25" ht="15" hidden="1" x14ac:dyDescent="0.2">
      <c r="A94" s="4">
        <v>32</v>
      </c>
      <c r="B94" s="5">
        <v>30</v>
      </c>
      <c r="C94" s="9">
        <f t="shared" si="1"/>
        <v>1103.6666666666667</v>
      </c>
      <c r="D94" s="9">
        <f t="shared" si="1"/>
        <v>967.40000000000009</v>
      </c>
      <c r="E94" s="9">
        <f t="shared" si="1"/>
        <v>792.77333333333343</v>
      </c>
      <c r="F94" s="9">
        <f t="shared" si="1"/>
        <v>687.30666666666673</v>
      </c>
      <c r="G94" s="9">
        <f t="shared" si="1"/>
        <v>523.50666666666666</v>
      </c>
      <c r="H94" s="12"/>
      <c r="I94" s="166"/>
      <c r="J94" s="166"/>
      <c r="K94" s="166"/>
      <c r="L94" s="166"/>
      <c r="M94" s="166"/>
      <c r="U94" s="237">
        <v>0</v>
      </c>
      <c r="V94" s="237">
        <v>0</v>
      </c>
      <c r="W94" s="237">
        <v>0</v>
      </c>
      <c r="X94" s="237">
        <v>0</v>
      </c>
      <c r="Y94" s="237">
        <v>0</v>
      </c>
    </row>
    <row r="95" spans="1:25" ht="15" hidden="1" x14ac:dyDescent="0.2">
      <c r="A95" s="4">
        <v>33</v>
      </c>
      <c r="B95" s="5">
        <v>30</v>
      </c>
      <c r="C95" s="9">
        <f t="shared" si="1"/>
        <v>1103.6666666666667</v>
      </c>
      <c r="D95" s="9">
        <f t="shared" si="1"/>
        <v>967.40000000000009</v>
      </c>
      <c r="E95" s="9">
        <f t="shared" si="1"/>
        <v>792.77333333333343</v>
      </c>
      <c r="F95" s="9">
        <f t="shared" si="1"/>
        <v>687.30666666666673</v>
      </c>
      <c r="G95" s="9">
        <f t="shared" si="1"/>
        <v>523.50666666666666</v>
      </c>
      <c r="H95" s="12"/>
      <c r="I95" s="166"/>
      <c r="J95" s="166"/>
      <c r="K95" s="166"/>
      <c r="L95" s="166"/>
      <c r="M95" s="166"/>
      <c r="U95" s="237">
        <v>0</v>
      </c>
      <c r="V95" s="237">
        <v>0</v>
      </c>
      <c r="W95" s="237">
        <v>0</v>
      </c>
      <c r="X95" s="237">
        <v>0</v>
      </c>
      <c r="Y95" s="237">
        <v>0</v>
      </c>
    </row>
    <row r="96" spans="1:25" ht="15" hidden="1" x14ac:dyDescent="0.2">
      <c r="A96" s="4">
        <v>34</v>
      </c>
      <c r="B96" s="5">
        <v>30</v>
      </c>
      <c r="C96" s="9">
        <f t="shared" si="1"/>
        <v>1103.6666666666667</v>
      </c>
      <c r="D96" s="9">
        <f t="shared" si="1"/>
        <v>967.40000000000009</v>
      </c>
      <c r="E96" s="9">
        <f t="shared" si="1"/>
        <v>792.77333333333343</v>
      </c>
      <c r="F96" s="9">
        <f t="shared" si="1"/>
        <v>687.30666666666673</v>
      </c>
      <c r="G96" s="9">
        <f t="shared" si="1"/>
        <v>523.50666666666666</v>
      </c>
      <c r="H96" s="12"/>
      <c r="I96" s="166"/>
      <c r="J96" s="166"/>
      <c r="K96" s="166"/>
      <c r="L96" s="166"/>
      <c r="M96" s="166"/>
      <c r="U96" s="237">
        <v>0</v>
      </c>
      <c r="V96" s="237">
        <v>0</v>
      </c>
      <c r="W96" s="237">
        <v>0</v>
      </c>
      <c r="X96" s="237">
        <v>0</v>
      </c>
      <c r="Y96" s="237">
        <v>0</v>
      </c>
    </row>
    <row r="97" spans="1:25" ht="15" hidden="1" x14ac:dyDescent="0.2">
      <c r="A97" s="4">
        <v>35</v>
      </c>
      <c r="B97" s="5">
        <v>35</v>
      </c>
      <c r="C97" s="9">
        <f t="shared" si="1"/>
        <v>1232</v>
      </c>
      <c r="D97" s="9">
        <f t="shared" si="1"/>
        <v>1079.5866666666668</v>
      </c>
      <c r="E97" s="9">
        <f t="shared" si="1"/>
        <v>879.66666666666674</v>
      </c>
      <c r="F97" s="9">
        <f t="shared" si="1"/>
        <v>762.90666666666675</v>
      </c>
      <c r="G97" s="9">
        <f t="shared" si="1"/>
        <v>581.09333333333336</v>
      </c>
      <c r="H97" s="12"/>
      <c r="I97" s="166"/>
      <c r="J97" s="166"/>
      <c r="K97" s="166"/>
      <c r="L97" s="166"/>
      <c r="M97" s="166"/>
      <c r="U97" s="237">
        <v>0</v>
      </c>
      <c r="V97" s="237">
        <v>0</v>
      </c>
      <c r="W97" s="237">
        <v>0</v>
      </c>
      <c r="X97" s="237">
        <v>0</v>
      </c>
      <c r="Y97" s="237">
        <v>0</v>
      </c>
    </row>
    <row r="98" spans="1:25" ht="15" hidden="1" x14ac:dyDescent="0.2">
      <c r="A98" s="4">
        <v>36</v>
      </c>
      <c r="B98" s="5">
        <v>35</v>
      </c>
      <c r="C98" s="9">
        <f t="shared" si="1"/>
        <v>1232</v>
      </c>
      <c r="D98" s="9">
        <f t="shared" si="1"/>
        <v>1079.5866666666668</v>
      </c>
      <c r="E98" s="9">
        <f t="shared" si="1"/>
        <v>879.66666666666674</v>
      </c>
      <c r="F98" s="9">
        <f t="shared" si="1"/>
        <v>762.90666666666675</v>
      </c>
      <c r="G98" s="9">
        <f t="shared" si="1"/>
        <v>581.09333333333336</v>
      </c>
      <c r="H98" s="12"/>
      <c r="I98" s="166"/>
      <c r="J98" s="166"/>
      <c r="K98" s="166"/>
      <c r="L98" s="166"/>
      <c r="M98" s="166"/>
      <c r="U98" s="237">
        <v>0</v>
      </c>
      <c r="V98" s="237">
        <v>0</v>
      </c>
      <c r="W98" s="237">
        <v>0</v>
      </c>
      <c r="X98" s="237">
        <v>0</v>
      </c>
      <c r="Y98" s="237">
        <v>0</v>
      </c>
    </row>
    <row r="99" spans="1:25" ht="15" hidden="1" x14ac:dyDescent="0.2">
      <c r="A99" s="4">
        <v>37</v>
      </c>
      <c r="B99" s="5">
        <v>35</v>
      </c>
      <c r="C99" s="9">
        <f t="shared" si="1"/>
        <v>1232</v>
      </c>
      <c r="D99" s="9">
        <f t="shared" si="1"/>
        <v>1079.5866666666668</v>
      </c>
      <c r="E99" s="9">
        <f t="shared" si="1"/>
        <v>879.66666666666674</v>
      </c>
      <c r="F99" s="9">
        <f t="shared" si="1"/>
        <v>762.90666666666675</v>
      </c>
      <c r="G99" s="9">
        <f t="shared" si="1"/>
        <v>581.09333333333336</v>
      </c>
      <c r="H99" s="12"/>
      <c r="I99" s="166"/>
      <c r="J99" s="166"/>
      <c r="K99" s="166"/>
      <c r="L99" s="166"/>
      <c r="M99" s="166"/>
      <c r="U99" s="237">
        <v>0</v>
      </c>
      <c r="V99" s="237">
        <v>0</v>
      </c>
      <c r="W99" s="237">
        <v>0</v>
      </c>
      <c r="X99" s="237">
        <v>0</v>
      </c>
      <c r="Y99" s="237">
        <v>0</v>
      </c>
    </row>
    <row r="100" spans="1:25" ht="15" hidden="1" x14ac:dyDescent="0.2">
      <c r="A100" s="4">
        <v>38</v>
      </c>
      <c r="B100" s="5">
        <v>35</v>
      </c>
      <c r="C100" s="9">
        <f t="shared" si="1"/>
        <v>1232</v>
      </c>
      <c r="D100" s="9">
        <f t="shared" si="1"/>
        <v>1079.5866666666668</v>
      </c>
      <c r="E100" s="9">
        <f t="shared" si="1"/>
        <v>879.66666666666674</v>
      </c>
      <c r="F100" s="9">
        <f t="shared" si="1"/>
        <v>762.90666666666675</v>
      </c>
      <c r="G100" s="9">
        <f t="shared" si="1"/>
        <v>581.09333333333336</v>
      </c>
      <c r="H100" s="12"/>
      <c r="I100" s="166"/>
      <c r="J100" s="166"/>
      <c r="K100" s="166"/>
      <c r="L100" s="166"/>
      <c r="M100" s="166"/>
      <c r="U100" s="237">
        <v>0</v>
      </c>
      <c r="V100" s="237">
        <v>0</v>
      </c>
      <c r="W100" s="237">
        <v>0</v>
      </c>
      <c r="X100" s="237">
        <v>0</v>
      </c>
      <c r="Y100" s="237">
        <v>0</v>
      </c>
    </row>
    <row r="101" spans="1:25" ht="15" hidden="1" x14ac:dyDescent="0.2">
      <c r="A101" s="4">
        <v>39</v>
      </c>
      <c r="B101" s="5">
        <v>35</v>
      </c>
      <c r="C101" s="9">
        <f t="shared" si="1"/>
        <v>1232</v>
      </c>
      <c r="D101" s="9">
        <f t="shared" si="1"/>
        <v>1079.5866666666668</v>
      </c>
      <c r="E101" s="9">
        <f t="shared" si="1"/>
        <v>879.66666666666674</v>
      </c>
      <c r="F101" s="9">
        <f t="shared" si="1"/>
        <v>762.90666666666675</v>
      </c>
      <c r="G101" s="9">
        <f t="shared" si="1"/>
        <v>581.09333333333336</v>
      </c>
      <c r="H101" s="12"/>
      <c r="I101" s="166"/>
      <c r="J101" s="166"/>
      <c r="K101" s="166"/>
      <c r="L101" s="166"/>
      <c r="M101" s="166"/>
      <c r="U101" s="237">
        <v>0</v>
      </c>
      <c r="V101" s="237">
        <v>0</v>
      </c>
      <c r="W101" s="237">
        <v>0</v>
      </c>
      <c r="X101" s="237">
        <v>0</v>
      </c>
      <c r="Y101" s="237">
        <v>0</v>
      </c>
    </row>
    <row r="102" spans="1:25" ht="15" hidden="1" x14ac:dyDescent="0.2">
      <c r="A102" s="4">
        <v>40</v>
      </c>
      <c r="B102" s="5">
        <v>40</v>
      </c>
      <c r="C102" s="9">
        <f t="shared" si="1"/>
        <v>1425.8533333333335</v>
      </c>
      <c r="D102" s="9">
        <f t="shared" si="1"/>
        <v>1249.6400000000001</v>
      </c>
      <c r="E102" s="9">
        <f t="shared" si="1"/>
        <v>1013.6</v>
      </c>
      <c r="F102" s="9">
        <f t="shared" si="1"/>
        <v>878.92000000000007</v>
      </c>
      <c r="G102" s="9">
        <f t="shared" si="1"/>
        <v>669.66666666666674</v>
      </c>
      <c r="H102" s="12"/>
      <c r="I102" s="166"/>
      <c r="J102" s="166"/>
      <c r="K102" s="166"/>
      <c r="L102" s="166"/>
      <c r="M102" s="166"/>
      <c r="U102" s="237">
        <v>0</v>
      </c>
      <c r="V102" s="237">
        <v>0</v>
      </c>
      <c r="W102" s="237">
        <v>0</v>
      </c>
      <c r="X102" s="237">
        <v>0</v>
      </c>
      <c r="Y102" s="237">
        <v>0</v>
      </c>
    </row>
    <row r="103" spans="1:25" ht="15" hidden="1" x14ac:dyDescent="0.2">
      <c r="A103" s="4">
        <v>41</v>
      </c>
      <c r="B103" s="5">
        <v>40</v>
      </c>
      <c r="C103" s="9">
        <f t="shared" si="1"/>
        <v>1425.8533333333335</v>
      </c>
      <c r="D103" s="9">
        <f t="shared" si="1"/>
        <v>1249.6400000000001</v>
      </c>
      <c r="E103" s="9">
        <f t="shared" si="1"/>
        <v>1013.6</v>
      </c>
      <c r="F103" s="9">
        <f t="shared" si="1"/>
        <v>878.92000000000007</v>
      </c>
      <c r="G103" s="9">
        <f t="shared" si="1"/>
        <v>669.66666666666674</v>
      </c>
      <c r="H103" s="12"/>
      <c r="I103" s="166"/>
      <c r="J103" s="166"/>
      <c r="K103" s="166"/>
      <c r="L103" s="166"/>
      <c r="M103" s="166"/>
      <c r="U103" s="237">
        <v>0</v>
      </c>
      <c r="V103" s="237">
        <v>0</v>
      </c>
      <c r="W103" s="237">
        <v>0</v>
      </c>
      <c r="X103" s="237">
        <v>0</v>
      </c>
      <c r="Y103" s="237">
        <v>0</v>
      </c>
    </row>
    <row r="104" spans="1:25" ht="15" hidden="1" x14ac:dyDescent="0.2">
      <c r="A104" s="4">
        <v>42</v>
      </c>
      <c r="B104" s="5">
        <v>40</v>
      </c>
      <c r="C104" s="9">
        <f t="shared" si="1"/>
        <v>1425.8533333333335</v>
      </c>
      <c r="D104" s="9">
        <f t="shared" si="1"/>
        <v>1249.6400000000001</v>
      </c>
      <c r="E104" s="9">
        <f t="shared" si="1"/>
        <v>1013.6</v>
      </c>
      <c r="F104" s="9">
        <f t="shared" si="1"/>
        <v>878.92000000000007</v>
      </c>
      <c r="G104" s="9">
        <f t="shared" si="1"/>
        <v>669.66666666666674</v>
      </c>
      <c r="H104" s="12"/>
      <c r="I104" s="166"/>
      <c r="J104" s="166"/>
      <c r="K104" s="166"/>
      <c r="L104" s="166"/>
      <c r="M104" s="166"/>
      <c r="U104" s="237">
        <v>0</v>
      </c>
      <c r="V104" s="237">
        <v>0</v>
      </c>
      <c r="W104" s="237">
        <v>0</v>
      </c>
      <c r="X104" s="237">
        <v>0</v>
      </c>
      <c r="Y104" s="237">
        <v>0</v>
      </c>
    </row>
    <row r="105" spans="1:25" ht="15" hidden="1" x14ac:dyDescent="0.2">
      <c r="A105" s="4">
        <v>43</v>
      </c>
      <c r="B105" s="5">
        <v>40</v>
      </c>
      <c r="C105" s="9">
        <f t="shared" si="1"/>
        <v>1425.8533333333335</v>
      </c>
      <c r="D105" s="9">
        <f t="shared" si="1"/>
        <v>1249.6400000000001</v>
      </c>
      <c r="E105" s="9">
        <f t="shared" si="1"/>
        <v>1013.6</v>
      </c>
      <c r="F105" s="9">
        <f t="shared" si="1"/>
        <v>878.92000000000007</v>
      </c>
      <c r="G105" s="9">
        <f t="shared" si="1"/>
        <v>669.66666666666674</v>
      </c>
      <c r="H105" s="12"/>
      <c r="I105" s="166"/>
      <c r="J105" s="166"/>
      <c r="K105" s="166"/>
      <c r="L105" s="166"/>
      <c r="M105" s="166"/>
      <c r="U105" s="237">
        <v>0</v>
      </c>
      <c r="V105" s="237">
        <v>0</v>
      </c>
      <c r="W105" s="237">
        <v>0</v>
      </c>
      <c r="X105" s="237">
        <v>0</v>
      </c>
      <c r="Y105" s="237">
        <v>0</v>
      </c>
    </row>
    <row r="106" spans="1:25" ht="15" hidden="1" x14ac:dyDescent="0.2">
      <c r="A106" s="4">
        <v>44</v>
      </c>
      <c r="B106" s="5">
        <v>40</v>
      </c>
      <c r="C106" s="9">
        <f t="shared" si="1"/>
        <v>1425.8533333333335</v>
      </c>
      <c r="D106" s="9">
        <f t="shared" si="1"/>
        <v>1249.6400000000001</v>
      </c>
      <c r="E106" s="9">
        <f t="shared" si="1"/>
        <v>1013.6</v>
      </c>
      <c r="F106" s="9">
        <f t="shared" si="1"/>
        <v>878.92000000000007</v>
      </c>
      <c r="G106" s="9">
        <f t="shared" si="1"/>
        <v>669.66666666666674</v>
      </c>
      <c r="H106" s="12"/>
      <c r="I106" s="166"/>
      <c r="J106" s="166"/>
      <c r="K106" s="166"/>
      <c r="L106" s="166"/>
      <c r="M106" s="166"/>
      <c r="U106" s="237">
        <v>0</v>
      </c>
      <c r="V106" s="237">
        <v>0</v>
      </c>
      <c r="W106" s="237">
        <v>0</v>
      </c>
      <c r="X106" s="237">
        <v>0</v>
      </c>
      <c r="Y106" s="237">
        <v>0</v>
      </c>
    </row>
    <row r="107" spans="1:25" ht="15" hidden="1" x14ac:dyDescent="0.2">
      <c r="A107" s="4">
        <v>45</v>
      </c>
      <c r="B107" s="5">
        <v>45</v>
      </c>
      <c r="C107" s="9">
        <f t="shared" si="1"/>
        <v>1595.8133333333335</v>
      </c>
      <c r="D107" s="9">
        <f t="shared" si="1"/>
        <v>1398.6000000000001</v>
      </c>
      <c r="E107" s="9">
        <f t="shared" si="1"/>
        <v>1130.92</v>
      </c>
      <c r="F107" s="9">
        <f t="shared" si="1"/>
        <v>980.56000000000006</v>
      </c>
      <c r="G107" s="9">
        <f t="shared" si="1"/>
        <v>746.85333333333335</v>
      </c>
      <c r="H107" s="12"/>
      <c r="I107" s="166"/>
      <c r="J107" s="166"/>
      <c r="K107" s="166"/>
      <c r="L107" s="166"/>
      <c r="M107" s="166"/>
      <c r="U107" s="237">
        <v>0</v>
      </c>
      <c r="V107" s="237">
        <v>0</v>
      </c>
      <c r="W107" s="237">
        <v>0</v>
      </c>
      <c r="X107" s="237">
        <v>0</v>
      </c>
      <c r="Y107" s="237">
        <v>0</v>
      </c>
    </row>
    <row r="108" spans="1:25" ht="15" hidden="1" x14ac:dyDescent="0.2">
      <c r="A108" s="4">
        <v>46</v>
      </c>
      <c r="B108" s="5">
        <v>45</v>
      </c>
      <c r="C108" s="9">
        <f t="shared" si="1"/>
        <v>1595.8133333333335</v>
      </c>
      <c r="D108" s="9">
        <f t="shared" si="1"/>
        <v>1398.6000000000001</v>
      </c>
      <c r="E108" s="9">
        <f t="shared" si="1"/>
        <v>1130.92</v>
      </c>
      <c r="F108" s="9">
        <f t="shared" si="1"/>
        <v>980.56000000000006</v>
      </c>
      <c r="G108" s="9">
        <f t="shared" si="1"/>
        <v>746.85333333333335</v>
      </c>
      <c r="H108" s="12"/>
      <c r="I108" s="166"/>
      <c r="J108" s="166"/>
      <c r="K108" s="166"/>
      <c r="L108" s="166"/>
      <c r="M108" s="166"/>
      <c r="U108" s="237">
        <v>0</v>
      </c>
      <c r="V108" s="237">
        <v>0</v>
      </c>
      <c r="W108" s="237">
        <v>0</v>
      </c>
      <c r="X108" s="237">
        <v>0</v>
      </c>
      <c r="Y108" s="237">
        <v>0</v>
      </c>
    </row>
    <row r="109" spans="1:25" ht="15" hidden="1" x14ac:dyDescent="0.2">
      <c r="A109" s="4">
        <v>47</v>
      </c>
      <c r="B109" s="5">
        <v>45</v>
      </c>
      <c r="C109" s="9">
        <f t="shared" si="1"/>
        <v>1595.8133333333335</v>
      </c>
      <c r="D109" s="9">
        <f t="shared" si="1"/>
        <v>1398.6000000000001</v>
      </c>
      <c r="E109" s="9">
        <f t="shared" si="1"/>
        <v>1130.92</v>
      </c>
      <c r="F109" s="9">
        <f t="shared" si="1"/>
        <v>980.56000000000006</v>
      </c>
      <c r="G109" s="9">
        <f t="shared" si="1"/>
        <v>746.85333333333335</v>
      </c>
      <c r="H109" s="12"/>
      <c r="I109" s="166"/>
      <c r="J109" s="166"/>
      <c r="K109" s="166"/>
      <c r="L109" s="166"/>
      <c r="M109" s="166"/>
      <c r="U109" s="237">
        <v>0</v>
      </c>
      <c r="V109" s="237">
        <v>0</v>
      </c>
      <c r="W109" s="237">
        <v>0</v>
      </c>
      <c r="X109" s="237">
        <v>0</v>
      </c>
      <c r="Y109" s="237">
        <v>0</v>
      </c>
    </row>
    <row r="110" spans="1:25" ht="15" hidden="1" x14ac:dyDescent="0.2">
      <c r="A110" s="4">
        <v>48</v>
      </c>
      <c r="B110" s="5">
        <v>45</v>
      </c>
      <c r="C110" s="9">
        <f t="shared" si="1"/>
        <v>1595.8133333333335</v>
      </c>
      <c r="D110" s="9">
        <f t="shared" si="1"/>
        <v>1398.6000000000001</v>
      </c>
      <c r="E110" s="9">
        <f t="shared" si="1"/>
        <v>1130.92</v>
      </c>
      <c r="F110" s="9">
        <f t="shared" si="1"/>
        <v>980.56000000000006</v>
      </c>
      <c r="G110" s="9">
        <f t="shared" si="1"/>
        <v>746.85333333333335</v>
      </c>
      <c r="H110" s="12"/>
      <c r="I110" s="166"/>
      <c r="J110" s="166"/>
      <c r="K110" s="166"/>
      <c r="L110" s="166"/>
      <c r="M110" s="166"/>
      <c r="U110" s="237">
        <v>0</v>
      </c>
      <c r="V110" s="237">
        <v>0</v>
      </c>
      <c r="W110" s="237">
        <v>0</v>
      </c>
      <c r="X110" s="237">
        <v>0</v>
      </c>
      <c r="Y110" s="237">
        <v>0</v>
      </c>
    </row>
    <row r="111" spans="1:25" ht="15" hidden="1" x14ac:dyDescent="0.2">
      <c r="A111" s="4">
        <v>49</v>
      </c>
      <c r="B111" s="5">
        <v>45</v>
      </c>
      <c r="C111" s="9">
        <f t="shared" si="1"/>
        <v>1595.8133333333335</v>
      </c>
      <c r="D111" s="9">
        <f t="shared" si="1"/>
        <v>1398.6000000000001</v>
      </c>
      <c r="E111" s="9">
        <f t="shared" si="1"/>
        <v>1130.92</v>
      </c>
      <c r="F111" s="9">
        <f t="shared" si="1"/>
        <v>980.56000000000006</v>
      </c>
      <c r="G111" s="9">
        <f t="shared" si="1"/>
        <v>746.85333333333335</v>
      </c>
      <c r="H111" s="12"/>
      <c r="I111" s="166"/>
      <c r="J111" s="166"/>
      <c r="K111" s="166"/>
      <c r="L111" s="166"/>
      <c r="M111" s="166"/>
      <c r="U111" s="237">
        <v>0</v>
      </c>
      <c r="V111" s="237">
        <v>0</v>
      </c>
      <c r="W111" s="237">
        <v>0</v>
      </c>
      <c r="X111" s="237">
        <v>0</v>
      </c>
      <c r="Y111" s="237">
        <v>0</v>
      </c>
    </row>
    <row r="112" spans="1:25" ht="15" hidden="1" x14ac:dyDescent="0.2">
      <c r="A112" s="4">
        <v>50</v>
      </c>
      <c r="B112" s="5">
        <v>50</v>
      </c>
      <c r="C112" s="9">
        <f t="shared" si="1"/>
        <v>1844.2666666666667</v>
      </c>
      <c r="D112" s="9">
        <f t="shared" si="1"/>
        <v>1616.6266666666668</v>
      </c>
      <c r="E112" s="9">
        <f t="shared" si="1"/>
        <v>1304.0533333333333</v>
      </c>
      <c r="F112" s="9">
        <f t="shared" si="1"/>
        <v>1130.92</v>
      </c>
      <c r="G112" s="9">
        <f t="shared" si="1"/>
        <v>861.37333333333333</v>
      </c>
      <c r="H112" s="12"/>
      <c r="I112" s="166"/>
      <c r="J112" s="166"/>
      <c r="K112" s="166"/>
      <c r="L112" s="166"/>
      <c r="M112" s="166"/>
      <c r="U112" s="237">
        <v>0</v>
      </c>
      <c r="V112" s="237">
        <v>0</v>
      </c>
      <c r="W112" s="237">
        <v>0</v>
      </c>
      <c r="X112" s="237">
        <v>0</v>
      </c>
      <c r="Y112" s="237">
        <v>0</v>
      </c>
    </row>
    <row r="113" spans="1:25" ht="15" hidden="1" x14ac:dyDescent="0.2">
      <c r="A113" s="4">
        <v>51</v>
      </c>
      <c r="B113" s="5">
        <v>50</v>
      </c>
      <c r="C113" s="9">
        <f t="shared" si="1"/>
        <v>1844.2666666666667</v>
      </c>
      <c r="D113" s="9">
        <f t="shared" si="1"/>
        <v>1616.6266666666668</v>
      </c>
      <c r="E113" s="9">
        <f t="shared" si="1"/>
        <v>1304.0533333333333</v>
      </c>
      <c r="F113" s="9">
        <f t="shared" si="1"/>
        <v>1130.92</v>
      </c>
      <c r="G113" s="9">
        <f t="shared" si="1"/>
        <v>861.37333333333333</v>
      </c>
      <c r="H113" s="12"/>
      <c r="I113" s="166"/>
      <c r="J113" s="166"/>
      <c r="K113" s="166"/>
      <c r="L113" s="166"/>
      <c r="M113" s="166"/>
      <c r="U113" s="237">
        <v>0</v>
      </c>
      <c r="V113" s="237">
        <v>0</v>
      </c>
      <c r="W113" s="237">
        <v>0</v>
      </c>
      <c r="X113" s="237">
        <v>0</v>
      </c>
      <c r="Y113" s="237">
        <v>0</v>
      </c>
    </row>
    <row r="114" spans="1:25" ht="15" hidden="1" x14ac:dyDescent="0.2">
      <c r="A114" s="4">
        <v>52</v>
      </c>
      <c r="B114" s="5">
        <v>50</v>
      </c>
      <c r="C114" s="9">
        <f t="shared" si="1"/>
        <v>1844.2666666666667</v>
      </c>
      <c r="D114" s="9">
        <f t="shared" si="1"/>
        <v>1616.6266666666668</v>
      </c>
      <c r="E114" s="9">
        <f t="shared" si="1"/>
        <v>1304.0533333333333</v>
      </c>
      <c r="F114" s="9">
        <f t="shared" si="1"/>
        <v>1130.92</v>
      </c>
      <c r="G114" s="9">
        <f t="shared" si="1"/>
        <v>861.37333333333333</v>
      </c>
      <c r="H114" s="12"/>
      <c r="I114" s="166"/>
      <c r="J114" s="166"/>
      <c r="K114" s="166"/>
      <c r="L114" s="166"/>
      <c r="M114" s="166"/>
      <c r="U114" s="237">
        <v>0</v>
      </c>
      <c r="V114" s="237">
        <v>0</v>
      </c>
      <c r="W114" s="237">
        <v>0</v>
      </c>
      <c r="X114" s="237">
        <v>0</v>
      </c>
      <c r="Y114" s="237">
        <v>0</v>
      </c>
    </row>
    <row r="115" spans="1:25" ht="15" hidden="1" x14ac:dyDescent="0.2">
      <c r="A115" s="4">
        <v>53</v>
      </c>
      <c r="B115" s="5">
        <v>50</v>
      </c>
      <c r="C115" s="9">
        <f t="shared" si="1"/>
        <v>1844.2666666666667</v>
      </c>
      <c r="D115" s="9">
        <f t="shared" si="1"/>
        <v>1616.6266666666668</v>
      </c>
      <c r="E115" s="9">
        <f t="shared" si="1"/>
        <v>1304.0533333333333</v>
      </c>
      <c r="F115" s="9">
        <f t="shared" si="1"/>
        <v>1130.92</v>
      </c>
      <c r="G115" s="9">
        <f t="shared" si="1"/>
        <v>861.37333333333333</v>
      </c>
      <c r="H115" s="12"/>
      <c r="I115" s="166"/>
      <c r="J115" s="166"/>
      <c r="K115" s="166"/>
      <c r="L115" s="166"/>
      <c r="M115" s="166"/>
      <c r="U115" s="237">
        <v>0</v>
      </c>
      <c r="V115" s="237">
        <v>0</v>
      </c>
      <c r="W115" s="237">
        <v>0</v>
      </c>
      <c r="X115" s="237">
        <v>0</v>
      </c>
      <c r="Y115" s="237">
        <v>0</v>
      </c>
    </row>
    <row r="116" spans="1:25" ht="15" hidden="1" x14ac:dyDescent="0.2">
      <c r="A116" s="4">
        <v>54</v>
      </c>
      <c r="B116" s="5">
        <v>50</v>
      </c>
      <c r="C116" s="9">
        <f t="shared" si="1"/>
        <v>1844.2666666666667</v>
      </c>
      <c r="D116" s="9">
        <f t="shared" si="1"/>
        <v>1616.6266666666668</v>
      </c>
      <c r="E116" s="9">
        <f t="shared" si="1"/>
        <v>1304.0533333333333</v>
      </c>
      <c r="F116" s="9">
        <f t="shared" si="1"/>
        <v>1130.92</v>
      </c>
      <c r="G116" s="9">
        <f t="shared" si="1"/>
        <v>861.37333333333333</v>
      </c>
      <c r="H116" s="12"/>
      <c r="I116" s="166"/>
      <c r="J116" s="166"/>
      <c r="K116" s="166"/>
      <c r="L116" s="166"/>
      <c r="M116" s="166"/>
      <c r="U116" s="237">
        <v>0</v>
      </c>
      <c r="V116" s="237">
        <v>0</v>
      </c>
      <c r="W116" s="237">
        <v>0</v>
      </c>
      <c r="X116" s="237">
        <v>0</v>
      </c>
      <c r="Y116" s="237">
        <v>0</v>
      </c>
    </row>
    <row r="117" spans="1:25" ht="15" hidden="1" x14ac:dyDescent="0.2">
      <c r="A117" s="4">
        <v>55</v>
      </c>
      <c r="B117" s="239">
        <v>55</v>
      </c>
      <c r="C117" s="9">
        <f t="shared" si="1"/>
        <v>2061.8266666666668</v>
      </c>
      <c r="D117" s="9">
        <f t="shared" si="1"/>
        <v>1807.3066666666668</v>
      </c>
      <c r="E117" s="9">
        <f t="shared" si="1"/>
        <v>1455.9066666666668</v>
      </c>
      <c r="F117" s="9">
        <f t="shared" si="1"/>
        <v>1262.6133333333335</v>
      </c>
      <c r="G117" s="9">
        <f t="shared" si="1"/>
        <v>961.70666666666671</v>
      </c>
      <c r="H117" s="12"/>
      <c r="I117" s="166"/>
      <c r="J117" s="166"/>
      <c r="K117" s="166"/>
      <c r="L117" s="166"/>
      <c r="M117" s="166"/>
      <c r="U117" s="237">
        <v>0</v>
      </c>
      <c r="V117" s="237">
        <v>0</v>
      </c>
      <c r="W117" s="237">
        <v>0</v>
      </c>
      <c r="X117" s="237">
        <v>0</v>
      </c>
      <c r="Y117" s="237">
        <v>0</v>
      </c>
    </row>
    <row r="118" spans="1:25" ht="15" hidden="1" x14ac:dyDescent="0.2">
      <c r="A118" s="4">
        <v>56</v>
      </c>
      <c r="B118" s="239">
        <v>55</v>
      </c>
      <c r="C118" s="9">
        <f t="shared" si="1"/>
        <v>2061.8266666666668</v>
      </c>
      <c r="D118" s="9">
        <f t="shared" si="1"/>
        <v>1807.3066666666668</v>
      </c>
      <c r="E118" s="9">
        <f t="shared" si="1"/>
        <v>1455.9066666666668</v>
      </c>
      <c r="F118" s="9">
        <f t="shared" si="1"/>
        <v>1262.6133333333335</v>
      </c>
      <c r="G118" s="9">
        <f t="shared" si="1"/>
        <v>961.70666666666671</v>
      </c>
      <c r="H118" s="12"/>
      <c r="I118" s="166"/>
      <c r="J118" s="166"/>
      <c r="K118" s="166"/>
      <c r="L118" s="166"/>
      <c r="M118" s="166"/>
      <c r="U118" s="237">
        <v>0</v>
      </c>
      <c r="V118" s="237">
        <v>0</v>
      </c>
      <c r="W118" s="237">
        <v>0</v>
      </c>
      <c r="X118" s="237">
        <v>0</v>
      </c>
      <c r="Y118" s="237">
        <v>0</v>
      </c>
    </row>
    <row r="119" spans="1:25" ht="15" hidden="1" x14ac:dyDescent="0.2">
      <c r="A119" s="4">
        <v>57</v>
      </c>
      <c r="B119" s="239">
        <v>55</v>
      </c>
      <c r="C119" s="9">
        <f t="shared" si="1"/>
        <v>2061.8266666666668</v>
      </c>
      <c r="D119" s="9">
        <f t="shared" si="1"/>
        <v>1807.3066666666668</v>
      </c>
      <c r="E119" s="9">
        <f t="shared" si="1"/>
        <v>1455.9066666666668</v>
      </c>
      <c r="F119" s="9">
        <f t="shared" si="1"/>
        <v>1262.6133333333335</v>
      </c>
      <c r="G119" s="9">
        <f t="shared" si="1"/>
        <v>961.70666666666671</v>
      </c>
      <c r="H119" s="12"/>
      <c r="I119" s="166"/>
      <c r="J119" s="166"/>
      <c r="K119" s="166"/>
      <c r="L119" s="166"/>
      <c r="M119" s="166"/>
      <c r="U119" s="237">
        <v>0</v>
      </c>
      <c r="V119" s="237">
        <v>0</v>
      </c>
      <c r="W119" s="237">
        <v>0</v>
      </c>
      <c r="X119" s="237">
        <v>0</v>
      </c>
      <c r="Y119" s="237">
        <v>0</v>
      </c>
    </row>
    <row r="120" spans="1:25" ht="15" hidden="1" x14ac:dyDescent="0.2">
      <c r="A120" s="4">
        <v>58</v>
      </c>
      <c r="B120" s="239">
        <v>55</v>
      </c>
      <c r="C120" s="9">
        <f t="shared" si="1"/>
        <v>2061.8266666666668</v>
      </c>
      <c r="D120" s="9">
        <f t="shared" si="1"/>
        <v>1807.3066666666668</v>
      </c>
      <c r="E120" s="9">
        <f t="shared" si="1"/>
        <v>1455.9066666666668</v>
      </c>
      <c r="F120" s="9">
        <f t="shared" si="1"/>
        <v>1262.6133333333335</v>
      </c>
      <c r="G120" s="9">
        <f t="shared" si="1"/>
        <v>961.70666666666671</v>
      </c>
      <c r="H120" s="12"/>
      <c r="I120" s="166"/>
      <c r="J120" s="166"/>
      <c r="K120" s="166"/>
      <c r="L120" s="166"/>
      <c r="M120" s="166"/>
      <c r="U120" s="237">
        <v>0</v>
      </c>
      <c r="V120" s="237">
        <v>0</v>
      </c>
      <c r="W120" s="237">
        <v>0</v>
      </c>
      <c r="X120" s="237">
        <v>0</v>
      </c>
      <c r="Y120" s="237">
        <v>0</v>
      </c>
    </row>
    <row r="121" spans="1:25" ht="15" hidden="1" x14ac:dyDescent="0.2">
      <c r="A121" s="4">
        <v>59</v>
      </c>
      <c r="B121" s="239">
        <v>55</v>
      </c>
      <c r="C121" s="9">
        <f t="shared" si="1"/>
        <v>2061.8266666666668</v>
      </c>
      <c r="D121" s="9">
        <f t="shared" si="1"/>
        <v>1807.3066666666668</v>
      </c>
      <c r="E121" s="9">
        <f t="shared" si="1"/>
        <v>1455.9066666666668</v>
      </c>
      <c r="F121" s="9">
        <f t="shared" si="1"/>
        <v>1262.6133333333335</v>
      </c>
      <c r="G121" s="9">
        <f t="shared" si="1"/>
        <v>961.70666666666671</v>
      </c>
      <c r="H121" s="12"/>
      <c r="I121" s="166"/>
      <c r="J121" s="166"/>
      <c r="K121" s="166"/>
      <c r="L121" s="166"/>
      <c r="M121" s="166"/>
      <c r="U121" s="237">
        <v>0</v>
      </c>
      <c r="V121" s="237">
        <v>0</v>
      </c>
      <c r="W121" s="237">
        <v>0</v>
      </c>
      <c r="X121" s="237">
        <v>0</v>
      </c>
      <c r="Y121" s="237">
        <v>0</v>
      </c>
    </row>
    <row r="122" spans="1:25" ht="15" hidden="1" x14ac:dyDescent="0.2">
      <c r="A122" s="4">
        <v>60</v>
      </c>
      <c r="B122" s="239">
        <v>60</v>
      </c>
      <c r="C122" s="9">
        <f t="shared" si="1"/>
        <v>2206.6800000000003</v>
      </c>
      <c r="D122" s="9">
        <f t="shared" si="1"/>
        <v>1934.3333333333335</v>
      </c>
      <c r="E122" s="9">
        <f t="shared" si="1"/>
        <v>1556.8933333333334</v>
      </c>
      <c r="F122" s="9">
        <f t="shared" si="1"/>
        <v>1349.9733333333334</v>
      </c>
      <c r="G122" s="9">
        <f t="shared" si="1"/>
        <v>1028.2533333333333</v>
      </c>
      <c r="H122" s="12"/>
      <c r="I122" s="166"/>
      <c r="J122" s="166"/>
      <c r="K122" s="166"/>
      <c r="L122" s="166"/>
      <c r="M122" s="166"/>
      <c r="U122" s="237">
        <v>0</v>
      </c>
      <c r="V122" s="237">
        <v>0</v>
      </c>
      <c r="W122" s="237">
        <v>0</v>
      </c>
      <c r="X122" s="237">
        <v>0</v>
      </c>
      <c r="Y122" s="237">
        <v>0</v>
      </c>
    </row>
    <row r="123" spans="1:25" ht="15" hidden="1" x14ac:dyDescent="0.2">
      <c r="A123" s="4">
        <v>61</v>
      </c>
      <c r="B123" s="239">
        <v>61</v>
      </c>
      <c r="C123" s="9">
        <f t="shared" si="1"/>
        <v>2497.3200000000002</v>
      </c>
      <c r="D123" s="9">
        <f t="shared" si="1"/>
        <v>2189.1333333333332</v>
      </c>
      <c r="E123" s="9">
        <f t="shared" si="1"/>
        <v>1761.2</v>
      </c>
      <c r="F123" s="9">
        <f t="shared" si="1"/>
        <v>1527.4</v>
      </c>
      <c r="G123" s="9">
        <f t="shared" si="1"/>
        <v>1163.3066666666666</v>
      </c>
      <c r="H123" s="12"/>
      <c r="I123" s="166"/>
      <c r="J123" s="166"/>
      <c r="K123" s="166"/>
      <c r="L123" s="166"/>
      <c r="M123" s="166"/>
      <c r="U123" s="237">
        <v>0</v>
      </c>
      <c r="V123" s="237">
        <v>0</v>
      </c>
      <c r="W123" s="237">
        <v>0</v>
      </c>
      <c r="X123" s="237">
        <v>0</v>
      </c>
      <c r="Y123" s="237">
        <v>0</v>
      </c>
    </row>
    <row r="124" spans="1:25" ht="15" hidden="1" x14ac:dyDescent="0.2">
      <c r="A124" s="4">
        <v>62</v>
      </c>
      <c r="B124" s="239">
        <v>62</v>
      </c>
      <c r="C124" s="9">
        <f t="shared" si="1"/>
        <v>2774.6133333333337</v>
      </c>
      <c r="D124" s="9">
        <f t="shared" si="1"/>
        <v>2431.8933333333334</v>
      </c>
      <c r="E124" s="9">
        <f t="shared" si="1"/>
        <v>1956.1733333333334</v>
      </c>
      <c r="F124" s="9">
        <f t="shared" si="1"/>
        <v>1696.0533333333335</v>
      </c>
      <c r="G124" s="9">
        <f t="shared" si="1"/>
        <v>1291.7333333333333</v>
      </c>
      <c r="H124" s="12"/>
      <c r="I124" s="166"/>
      <c r="J124" s="166"/>
      <c r="K124" s="166"/>
      <c r="L124" s="166"/>
      <c r="M124" s="166"/>
      <c r="U124" s="237">
        <v>0</v>
      </c>
      <c r="V124" s="237">
        <v>0</v>
      </c>
      <c r="W124" s="237">
        <v>0</v>
      </c>
      <c r="X124" s="237">
        <v>0</v>
      </c>
      <c r="Y124" s="237">
        <v>0</v>
      </c>
    </row>
    <row r="125" spans="1:25" ht="15" hidden="1" x14ac:dyDescent="0.2">
      <c r="A125" s="4">
        <v>63</v>
      </c>
      <c r="B125" s="239">
        <v>63</v>
      </c>
      <c r="C125" s="9">
        <f t="shared" si="1"/>
        <v>3072.1600000000003</v>
      </c>
      <c r="D125" s="9">
        <f t="shared" si="1"/>
        <v>2693.1333333333337</v>
      </c>
      <c r="E125" s="9">
        <f t="shared" si="1"/>
        <v>2166.1733333333336</v>
      </c>
      <c r="F125" s="9">
        <f t="shared" si="1"/>
        <v>1878.24</v>
      </c>
      <c r="G125" s="9">
        <f t="shared" si="1"/>
        <v>1430.7066666666667</v>
      </c>
      <c r="H125" s="12"/>
      <c r="I125" s="166"/>
      <c r="J125" s="166"/>
      <c r="K125" s="166"/>
      <c r="L125" s="166"/>
      <c r="M125" s="166"/>
      <c r="U125" s="237">
        <v>0</v>
      </c>
      <c r="V125" s="237">
        <v>0</v>
      </c>
      <c r="W125" s="237">
        <v>0</v>
      </c>
      <c r="X125" s="237">
        <v>0</v>
      </c>
      <c r="Y125" s="237">
        <v>0</v>
      </c>
    </row>
    <row r="126" spans="1:25" ht="15" hidden="1" x14ac:dyDescent="0.2">
      <c r="A126" s="4">
        <v>64</v>
      </c>
      <c r="B126" s="239">
        <v>64</v>
      </c>
      <c r="C126" s="9">
        <f t="shared" si="1"/>
        <v>3391.2666666666669</v>
      </c>
      <c r="D126" s="9">
        <f t="shared" si="1"/>
        <v>2972.3866666666668</v>
      </c>
      <c r="E126" s="9">
        <f t="shared" si="1"/>
        <v>2391.2933333333335</v>
      </c>
      <c r="F126" s="9">
        <f t="shared" si="1"/>
        <v>2073.4933333333333</v>
      </c>
      <c r="G126" s="9">
        <f t="shared" si="1"/>
        <v>1579.2933333333333</v>
      </c>
      <c r="H126" s="12"/>
      <c r="I126" s="166"/>
      <c r="J126" s="166"/>
      <c r="K126" s="166"/>
      <c r="L126" s="166"/>
      <c r="M126" s="166"/>
      <c r="U126" s="237">
        <v>0</v>
      </c>
      <c r="V126" s="237">
        <v>0</v>
      </c>
      <c r="W126" s="237">
        <v>0</v>
      </c>
      <c r="X126" s="237">
        <v>0</v>
      </c>
      <c r="Y126" s="237">
        <v>0</v>
      </c>
    </row>
    <row r="127" spans="1:25" ht="15" hidden="1" x14ac:dyDescent="0.2">
      <c r="A127" s="4">
        <v>65</v>
      </c>
      <c r="B127" s="239">
        <v>65</v>
      </c>
      <c r="C127" s="9">
        <f t="shared" si="1"/>
        <v>3730.9066666666668</v>
      </c>
      <c r="D127" s="9">
        <f t="shared" si="1"/>
        <v>3270.4933333333333</v>
      </c>
      <c r="E127" s="9">
        <f t="shared" si="1"/>
        <v>2631.7200000000003</v>
      </c>
      <c r="F127" s="9">
        <f t="shared" si="1"/>
        <v>2282.186666666667</v>
      </c>
      <c r="G127" s="9">
        <f t="shared" si="1"/>
        <v>1738.4266666666667</v>
      </c>
      <c r="H127" s="12"/>
      <c r="I127" s="166"/>
      <c r="J127" s="166"/>
      <c r="K127" s="166"/>
      <c r="L127" s="166"/>
      <c r="M127" s="166"/>
      <c r="U127" s="237">
        <v>0</v>
      </c>
      <c r="V127" s="237">
        <v>0</v>
      </c>
      <c r="W127" s="237">
        <v>0</v>
      </c>
      <c r="X127" s="237">
        <v>0</v>
      </c>
      <c r="Y127" s="237">
        <v>0</v>
      </c>
    </row>
    <row r="128" spans="1:25" ht="15" hidden="1" x14ac:dyDescent="0.2">
      <c r="A128" s="4">
        <v>66</v>
      </c>
      <c r="B128" s="239">
        <v>66</v>
      </c>
      <c r="C128" s="9">
        <f t="shared" si="1"/>
        <v>4091.7333333333336</v>
      </c>
      <c r="D128" s="9">
        <f t="shared" si="1"/>
        <v>3586.6133333333337</v>
      </c>
      <c r="E128" s="9">
        <f t="shared" si="1"/>
        <v>2887.4533333333334</v>
      </c>
      <c r="F128" s="9">
        <f t="shared" si="1"/>
        <v>2503.7600000000002</v>
      </c>
      <c r="G128" s="9">
        <f t="shared" ref="D128:G143" si="2">G54*$K$2</f>
        <v>1907.2666666666667</v>
      </c>
      <c r="H128" s="12"/>
      <c r="I128" s="166"/>
      <c r="J128" s="166"/>
      <c r="K128" s="166"/>
      <c r="L128" s="166"/>
      <c r="M128" s="166"/>
      <c r="U128" s="237">
        <v>0</v>
      </c>
      <c r="V128" s="237">
        <v>0</v>
      </c>
      <c r="W128" s="237">
        <v>0</v>
      </c>
      <c r="X128" s="237">
        <v>0</v>
      </c>
      <c r="Y128" s="237">
        <v>0</v>
      </c>
    </row>
    <row r="129" spans="1:25" ht="15" hidden="1" x14ac:dyDescent="0.2">
      <c r="A129" s="4">
        <v>67</v>
      </c>
      <c r="B129" s="239">
        <v>67</v>
      </c>
      <c r="C129" s="9">
        <f t="shared" si="1"/>
        <v>4473.3733333333339</v>
      </c>
      <c r="D129" s="9">
        <f t="shared" si="2"/>
        <v>3920.9333333333334</v>
      </c>
      <c r="E129" s="9">
        <f t="shared" si="2"/>
        <v>3158.5866666666666</v>
      </c>
      <c r="F129" s="9">
        <f t="shared" si="2"/>
        <v>2738.7733333333335</v>
      </c>
      <c r="G129" s="9">
        <f t="shared" si="2"/>
        <v>2086.0933333333332</v>
      </c>
      <c r="H129" s="12"/>
      <c r="I129" s="166"/>
      <c r="J129" s="166"/>
      <c r="K129" s="166"/>
      <c r="L129" s="166"/>
      <c r="M129" s="166"/>
      <c r="U129" s="237">
        <v>0</v>
      </c>
      <c r="V129" s="237">
        <v>0</v>
      </c>
      <c r="W129" s="237">
        <v>0</v>
      </c>
      <c r="X129" s="237">
        <v>0</v>
      </c>
      <c r="Y129" s="237">
        <v>0</v>
      </c>
    </row>
    <row r="130" spans="1:25" ht="15" hidden="1" x14ac:dyDescent="0.2">
      <c r="A130" s="4">
        <v>68</v>
      </c>
      <c r="B130" s="239">
        <v>68</v>
      </c>
      <c r="C130" s="9">
        <f t="shared" si="1"/>
        <v>4875.7333333333336</v>
      </c>
      <c r="D130" s="9">
        <f t="shared" si="2"/>
        <v>4273.7333333333336</v>
      </c>
      <c r="E130" s="9">
        <f t="shared" si="2"/>
        <v>3444.6533333333336</v>
      </c>
      <c r="F130" s="9">
        <f t="shared" si="2"/>
        <v>2987.04</v>
      </c>
      <c r="G130" s="9">
        <f t="shared" si="2"/>
        <v>2275.2800000000002</v>
      </c>
      <c r="H130" s="12"/>
      <c r="I130" s="166"/>
      <c r="J130" s="166"/>
      <c r="K130" s="166"/>
      <c r="L130" s="166"/>
      <c r="M130" s="166"/>
      <c r="U130" s="237">
        <v>0</v>
      </c>
      <c r="V130" s="237">
        <v>0</v>
      </c>
      <c r="W130" s="237">
        <v>0</v>
      </c>
      <c r="X130" s="237">
        <v>0</v>
      </c>
      <c r="Y130" s="237">
        <v>0</v>
      </c>
    </row>
    <row r="131" spans="1:25" ht="15" hidden="1" x14ac:dyDescent="0.2">
      <c r="A131" s="4">
        <v>69</v>
      </c>
      <c r="B131" s="239">
        <v>69</v>
      </c>
      <c r="C131" s="9">
        <f t="shared" si="1"/>
        <v>5299.3733333333339</v>
      </c>
      <c r="D131" s="9">
        <f t="shared" si="2"/>
        <v>4644.92</v>
      </c>
      <c r="E131" s="9">
        <f t="shared" si="2"/>
        <v>3746.3066666666668</v>
      </c>
      <c r="F131" s="9">
        <f t="shared" si="2"/>
        <v>3248.6533333333336</v>
      </c>
      <c r="G131" s="9">
        <f t="shared" si="2"/>
        <v>2474.36</v>
      </c>
      <c r="H131" s="12"/>
      <c r="I131" s="166"/>
      <c r="J131" s="166"/>
      <c r="K131" s="166"/>
      <c r="L131" s="166"/>
      <c r="M131" s="166"/>
      <c r="U131" s="237">
        <v>0</v>
      </c>
      <c r="V131" s="237">
        <v>0</v>
      </c>
      <c r="W131" s="237">
        <v>0</v>
      </c>
      <c r="X131" s="237">
        <v>0</v>
      </c>
      <c r="Y131" s="237">
        <v>0</v>
      </c>
    </row>
    <row r="132" spans="1:25" ht="15" hidden="1" x14ac:dyDescent="0.2">
      <c r="A132" s="4">
        <v>70</v>
      </c>
      <c r="B132" s="239">
        <v>70</v>
      </c>
      <c r="C132" s="9">
        <f t="shared" si="1"/>
        <v>5743.64</v>
      </c>
      <c r="D132" s="9">
        <f t="shared" si="2"/>
        <v>5034.4000000000005</v>
      </c>
      <c r="E132" s="9">
        <f t="shared" si="2"/>
        <v>4062.8</v>
      </c>
      <c r="F132" s="9">
        <f t="shared" si="2"/>
        <v>3523.0533333333333</v>
      </c>
      <c r="G132" s="9">
        <f t="shared" si="2"/>
        <v>2683.4266666666667</v>
      </c>
      <c r="H132" s="12"/>
      <c r="I132" s="166"/>
      <c r="J132" s="166"/>
      <c r="K132" s="166"/>
      <c r="L132" s="166"/>
      <c r="M132" s="166"/>
      <c r="U132" s="237">
        <v>0</v>
      </c>
      <c r="V132" s="237">
        <v>0</v>
      </c>
      <c r="W132" s="237">
        <v>0</v>
      </c>
      <c r="X132" s="237">
        <v>0</v>
      </c>
      <c r="Y132" s="237">
        <v>0</v>
      </c>
    </row>
    <row r="133" spans="1:25" ht="15" hidden="1" x14ac:dyDescent="0.2">
      <c r="A133" s="4">
        <v>71</v>
      </c>
      <c r="B133" s="239">
        <v>71</v>
      </c>
      <c r="C133" s="9">
        <f t="shared" si="1"/>
        <v>6208.8133333333335</v>
      </c>
      <c r="D133" s="9">
        <f t="shared" si="2"/>
        <v>5442.1733333333332</v>
      </c>
      <c r="E133" s="9">
        <f t="shared" si="2"/>
        <v>4394.88</v>
      </c>
      <c r="F133" s="9">
        <f t="shared" si="2"/>
        <v>3810.9866666666667</v>
      </c>
      <c r="G133" s="9">
        <f t="shared" si="2"/>
        <v>2902.666666666667</v>
      </c>
      <c r="H133" s="12"/>
      <c r="I133" s="166"/>
      <c r="J133" s="166"/>
      <c r="K133" s="166"/>
      <c r="L133" s="166"/>
      <c r="M133" s="166"/>
      <c r="U133" s="237">
        <v>0</v>
      </c>
      <c r="V133" s="237">
        <v>0</v>
      </c>
      <c r="W133" s="237">
        <v>0</v>
      </c>
      <c r="X133" s="237">
        <v>0</v>
      </c>
      <c r="Y133" s="237">
        <v>0</v>
      </c>
    </row>
    <row r="134" spans="1:25" ht="15" hidden="1" x14ac:dyDescent="0.2">
      <c r="A134" s="4">
        <v>72</v>
      </c>
      <c r="B134" s="239">
        <v>72</v>
      </c>
      <c r="C134" s="9">
        <f t="shared" si="1"/>
        <v>6694.9866666666667</v>
      </c>
      <c r="D134" s="9">
        <f t="shared" si="2"/>
        <v>5868.6133333333337</v>
      </c>
      <c r="E134" s="9">
        <f t="shared" si="2"/>
        <v>4741.9866666666667</v>
      </c>
      <c r="F134" s="9">
        <f t="shared" si="2"/>
        <v>4111.7066666666669</v>
      </c>
      <c r="G134" s="9">
        <f t="shared" si="2"/>
        <v>3131.8933333333334</v>
      </c>
      <c r="H134" s="12"/>
      <c r="I134" s="166"/>
      <c r="J134" s="166"/>
      <c r="K134" s="166"/>
      <c r="L134" s="166"/>
      <c r="M134" s="166"/>
      <c r="U134" s="237">
        <v>0</v>
      </c>
      <c r="V134" s="237">
        <v>0</v>
      </c>
      <c r="W134" s="237">
        <v>0</v>
      </c>
      <c r="X134" s="237">
        <v>0</v>
      </c>
      <c r="Y134" s="237">
        <v>0</v>
      </c>
    </row>
    <row r="135" spans="1:25" ht="15" hidden="1" x14ac:dyDescent="0.2">
      <c r="A135" s="4">
        <v>73</v>
      </c>
      <c r="B135" s="239">
        <v>73</v>
      </c>
      <c r="C135" s="9">
        <f t="shared" si="1"/>
        <v>7202.1600000000008</v>
      </c>
      <c r="D135" s="9">
        <f t="shared" si="2"/>
        <v>6312.88</v>
      </c>
      <c r="E135" s="9">
        <f t="shared" si="2"/>
        <v>5104.68</v>
      </c>
      <c r="F135" s="9">
        <f t="shared" si="2"/>
        <v>4426.1466666666665</v>
      </c>
      <c r="G135" s="9">
        <f t="shared" si="2"/>
        <v>3371.2933333333335</v>
      </c>
      <c r="H135" s="12"/>
      <c r="I135" s="166"/>
      <c r="J135" s="166"/>
      <c r="K135" s="166"/>
      <c r="L135" s="166"/>
      <c r="M135" s="166"/>
      <c r="U135" s="237">
        <v>0</v>
      </c>
      <c r="V135" s="237">
        <v>0</v>
      </c>
      <c r="W135" s="237">
        <v>0</v>
      </c>
      <c r="X135" s="237">
        <v>0</v>
      </c>
      <c r="Y135" s="237">
        <v>0</v>
      </c>
    </row>
    <row r="136" spans="1:25" ht="15" hidden="1" x14ac:dyDescent="0.2">
      <c r="A136" s="4">
        <v>74</v>
      </c>
      <c r="B136" s="239">
        <v>74</v>
      </c>
      <c r="C136" s="9">
        <f t="shared" si="1"/>
        <v>7730.3333333333339</v>
      </c>
      <c r="D136" s="9">
        <f t="shared" si="2"/>
        <v>6775.5333333333338</v>
      </c>
      <c r="E136" s="9">
        <f t="shared" si="2"/>
        <v>5482.12</v>
      </c>
      <c r="F136" s="9">
        <f t="shared" si="2"/>
        <v>4753.6533333333336</v>
      </c>
      <c r="G136" s="9">
        <f t="shared" si="2"/>
        <v>3620.7733333333335</v>
      </c>
      <c r="H136" s="12"/>
      <c r="I136" s="166"/>
      <c r="J136" s="166"/>
      <c r="K136" s="166"/>
      <c r="L136" s="166"/>
      <c r="M136" s="166"/>
      <c r="U136" s="237">
        <v>0</v>
      </c>
      <c r="V136" s="237">
        <v>0</v>
      </c>
      <c r="W136" s="237">
        <v>0</v>
      </c>
      <c r="X136" s="237">
        <v>0</v>
      </c>
      <c r="Y136" s="237">
        <v>0</v>
      </c>
    </row>
    <row r="137" spans="1:25" ht="15" hidden="1" x14ac:dyDescent="0.2">
      <c r="A137" s="4">
        <v>75</v>
      </c>
      <c r="B137" s="239">
        <v>75</v>
      </c>
      <c r="C137" s="9">
        <f t="shared" si="1"/>
        <v>8279.1333333333332</v>
      </c>
      <c r="D137" s="9">
        <f t="shared" si="2"/>
        <v>7256.76</v>
      </c>
      <c r="E137" s="9">
        <f t="shared" si="2"/>
        <v>5874.8666666666668</v>
      </c>
      <c r="F137" s="9">
        <f t="shared" si="2"/>
        <v>5094.2266666666665</v>
      </c>
      <c r="G137" s="9">
        <f t="shared" si="2"/>
        <v>3880.146666666667</v>
      </c>
      <c r="H137" s="12"/>
      <c r="I137" s="166"/>
      <c r="J137" s="166"/>
      <c r="K137" s="166"/>
      <c r="L137" s="166"/>
      <c r="M137" s="166"/>
      <c r="U137" s="237">
        <v>0</v>
      </c>
      <c r="V137" s="237">
        <v>0</v>
      </c>
      <c r="W137" s="237">
        <v>0</v>
      </c>
      <c r="X137" s="237">
        <v>0</v>
      </c>
      <c r="Y137" s="237">
        <v>0</v>
      </c>
    </row>
    <row r="138" spans="1:25" ht="15" hidden="1" x14ac:dyDescent="0.2">
      <c r="A138" s="4">
        <v>76</v>
      </c>
      <c r="B138" s="239">
        <v>75</v>
      </c>
      <c r="C138" s="9">
        <f t="shared" si="1"/>
        <v>8279.1333333333332</v>
      </c>
      <c r="D138" s="9">
        <f t="shared" si="2"/>
        <v>7256.76</v>
      </c>
      <c r="E138" s="9">
        <f t="shared" si="2"/>
        <v>5874.8666666666668</v>
      </c>
      <c r="F138" s="9">
        <f t="shared" si="2"/>
        <v>5094.2266666666665</v>
      </c>
      <c r="G138" s="9">
        <f t="shared" si="2"/>
        <v>3880.146666666667</v>
      </c>
      <c r="H138" s="12"/>
      <c r="I138" s="166"/>
      <c r="J138" s="166"/>
      <c r="K138" s="166"/>
      <c r="L138" s="166"/>
      <c r="M138" s="166"/>
      <c r="U138" s="237">
        <v>0</v>
      </c>
      <c r="V138" s="237">
        <v>0</v>
      </c>
      <c r="W138" s="237">
        <v>0</v>
      </c>
      <c r="X138" s="237">
        <v>0</v>
      </c>
      <c r="Y138" s="237">
        <v>0</v>
      </c>
    </row>
    <row r="139" spans="1:25" ht="15" hidden="1" x14ac:dyDescent="0.2">
      <c r="A139" s="4">
        <v>77</v>
      </c>
      <c r="B139" s="239">
        <v>75</v>
      </c>
      <c r="C139" s="9">
        <f t="shared" si="1"/>
        <v>8279.1333333333332</v>
      </c>
      <c r="D139" s="9">
        <f t="shared" si="2"/>
        <v>7256.76</v>
      </c>
      <c r="E139" s="9">
        <f t="shared" si="2"/>
        <v>5874.8666666666668</v>
      </c>
      <c r="F139" s="9">
        <f t="shared" si="2"/>
        <v>5094.2266666666665</v>
      </c>
      <c r="G139" s="9">
        <f t="shared" si="2"/>
        <v>3880.146666666667</v>
      </c>
      <c r="H139" s="12"/>
      <c r="I139" s="166"/>
      <c r="J139" s="166"/>
      <c r="K139" s="166"/>
      <c r="L139" s="166"/>
      <c r="M139" s="166"/>
      <c r="U139" s="237">
        <v>0</v>
      </c>
      <c r="V139" s="237">
        <v>0</v>
      </c>
      <c r="W139" s="237">
        <v>0</v>
      </c>
      <c r="X139" s="237">
        <v>0</v>
      </c>
      <c r="Y139" s="237">
        <v>0</v>
      </c>
    </row>
    <row r="140" spans="1:25" ht="15" hidden="1" x14ac:dyDescent="0.2">
      <c r="A140" s="4">
        <v>78</v>
      </c>
      <c r="B140" s="239">
        <v>75</v>
      </c>
      <c r="C140" s="9">
        <f t="shared" si="1"/>
        <v>8279.1333333333332</v>
      </c>
      <c r="D140" s="9">
        <f t="shared" si="2"/>
        <v>7256.76</v>
      </c>
      <c r="E140" s="9">
        <f t="shared" si="2"/>
        <v>5874.8666666666668</v>
      </c>
      <c r="F140" s="9">
        <f t="shared" si="2"/>
        <v>5094.2266666666665</v>
      </c>
      <c r="G140" s="9">
        <f t="shared" si="2"/>
        <v>3880.146666666667</v>
      </c>
      <c r="H140" s="12"/>
      <c r="I140" s="166"/>
      <c r="J140" s="166"/>
      <c r="K140" s="166"/>
      <c r="L140" s="166"/>
      <c r="M140" s="166"/>
      <c r="U140" s="237">
        <v>0</v>
      </c>
      <c r="V140" s="237">
        <v>0</v>
      </c>
      <c r="W140" s="237">
        <v>0</v>
      </c>
      <c r="X140" s="237">
        <v>0</v>
      </c>
      <c r="Y140" s="237">
        <v>0</v>
      </c>
    </row>
    <row r="141" spans="1:25" ht="15" hidden="1" x14ac:dyDescent="0.2">
      <c r="A141" s="4">
        <v>79</v>
      </c>
      <c r="B141" s="239">
        <v>75</v>
      </c>
      <c r="C141" s="9">
        <f t="shared" si="1"/>
        <v>8279.1333333333332</v>
      </c>
      <c r="D141" s="9">
        <f t="shared" si="2"/>
        <v>7256.76</v>
      </c>
      <c r="E141" s="9">
        <f t="shared" si="2"/>
        <v>5874.8666666666668</v>
      </c>
      <c r="F141" s="9">
        <f t="shared" si="2"/>
        <v>5094.2266666666665</v>
      </c>
      <c r="G141" s="9">
        <f t="shared" si="2"/>
        <v>3880.146666666667</v>
      </c>
      <c r="H141" s="12"/>
      <c r="I141" s="166"/>
      <c r="J141" s="166"/>
      <c r="K141" s="166"/>
      <c r="L141" s="166"/>
      <c r="M141" s="166"/>
      <c r="U141" s="237">
        <v>0</v>
      </c>
      <c r="V141" s="237">
        <v>0</v>
      </c>
      <c r="W141" s="237">
        <v>0</v>
      </c>
      <c r="X141" s="237">
        <v>0</v>
      </c>
      <c r="Y141" s="237">
        <v>0</v>
      </c>
    </row>
    <row r="142" spans="1:25" ht="15" hidden="1" x14ac:dyDescent="0.2">
      <c r="A142" s="4">
        <v>80</v>
      </c>
      <c r="B142" s="239">
        <v>75</v>
      </c>
      <c r="C142" s="9">
        <f t="shared" si="1"/>
        <v>8279.1333333333332</v>
      </c>
      <c r="D142" s="9">
        <f t="shared" si="2"/>
        <v>7256.76</v>
      </c>
      <c r="E142" s="9">
        <f t="shared" si="2"/>
        <v>5874.8666666666668</v>
      </c>
      <c r="F142" s="9">
        <f t="shared" si="2"/>
        <v>5094.2266666666665</v>
      </c>
      <c r="G142" s="9">
        <f t="shared" si="2"/>
        <v>3880.146666666667</v>
      </c>
      <c r="H142" s="12"/>
      <c r="I142" s="166"/>
      <c r="J142" s="166"/>
      <c r="K142" s="166"/>
      <c r="L142" s="166"/>
      <c r="M142" s="166"/>
      <c r="U142" s="237">
        <v>0</v>
      </c>
      <c r="V142" s="237">
        <v>0</v>
      </c>
      <c r="W142" s="237">
        <v>0</v>
      </c>
      <c r="X142" s="237">
        <v>0</v>
      </c>
      <c r="Y142" s="237">
        <v>0</v>
      </c>
    </row>
    <row r="143" spans="1:25" ht="15" hidden="1" x14ac:dyDescent="0.2">
      <c r="A143" s="4">
        <v>81</v>
      </c>
      <c r="B143" s="239">
        <v>75</v>
      </c>
      <c r="C143" s="9">
        <f t="shared" si="1"/>
        <v>8279.1333333333332</v>
      </c>
      <c r="D143" s="9">
        <f t="shared" si="2"/>
        <v>7256.76</v>
      </c>
      <c r="E143" s="9">
        <f t="shared" si="2"/>
        <v>5874.8666666666668</v>
      </c>
      <c r="F143" s="9">
        <f t="shared" si="2"/>
        <v>5094.2266666666665</v>
      </c>
      <c r="G143" s="9">
        <f t="shared" si="2"/>
        <v>3880.146666666667</v>
      </c>
      <c r="H143" s="12"/>
      <c r="I143" s="166"/>
      <c r="J143" s="166"/>
      <c r="K143" s="166"/>
      <c r="L143" s="166"/>
      <c r="M143" s="166"/>
      <c r="U143" s="237">
        <v>0</v>
      </c>
      <c r="V143" s="237">
        <v>0</v>
      </c>
      <c r="W143" s="237">
        <v>0</v>
      </c>
      <c r="X143" s="237">
        <v>0</v>
      </c>
      <c r="Y143" s="237">
        <v>0</v>
      </c>
    </row>
    <row r="144" spans="1:25" ht="15" hidden="1" x14ac:dyDescent="0.2">
      <c r="A144" s="4">
        <v>82</v>
      </c>
      <c r="B144" s="239">
        <v>75</v>
      </c>
      <c r="C144" s="9">
        <f t="shared" si="1"/>
        <v>8279.1333333333332</v>
      </c>
      <c r="D144" s="9">
        <f t="shared" ref="D144:G144" si="3">D70*$K$2</f>
        <v>7256.76</v>
      </c>
      <c r="E144" s="9">
        <f t="shared" si="3"/>
        <v>5874.8666666666668</v>
      </c>
      <c r="F144" s="9">
        <f t="shared" si="3"/>
        <v>5094.2266666666665</v>
      </c>
      <c r="G144" s="9">
        <f t="shared" si="3"/>
        <v>3880.146666666667</v>
      </c>
      <c r="H144" s="12"/>
      <c r="I144" s="166"/>
      <c r="J144" s="166"/>
      <c r="K144" s="166"/>
      <c r="L144" s="166"/>
      <c r="M144" s="166"/>
      <c r="U144" s="237">
        <v>0</v>
      </c>
      <c r="V144" s="237">
        <v>0</v>
      </c>
      <c r="W144" s="237">
        <v>0</v>
      </c>
      <c r="X144" s="237">
        <v>0</v>
      </c>
      <c r="Y144" s="237">
        <v>0</v>
      </c>
    </row>
    <row r="145" spans="1:25" ht="15" hidden="1" x14ac:dyDescent="0.2">
      <c r="A145" s="4">
        <v>83</v>
      </c>
      <c r="B145" s="239">
        <v>75</v>
      </c>
      <c r="C145" s="9">
        <f t="shared" ref="C145:G149" si="4">C71*$K$2</f>
        <v>8279.1333333333332</v>
      </c>
      <c r="D145" s="9">
        <f t="shared" si="4"/>
        <v>7256.76</v>
      </c>
      <c r="E145" s="9">
        <f t="shared" si="4"/>
        <v>5874.8666666666668</v>
      </c>
      <c r="F145" s="9">
        <f t="shared" si="4"/>
        <v>5094.2266666666665</v>
      </c>
      <c r="G145" s="9">
        <f t="shared" si="4"/>
        <v>3880.146666666667</v>
      </c>
      <c r="H145" s="12"/>
      <c r="I145" s="166"/>
      <c r="J145" s="166"/>
      <c r="K145" s="166"/>
      <c r="L145" s="166"/>
      <c r="M145" s="166"/>
      <c r="U145" s="237">
        <v>0</v>
      </c>
      <c r="V145" s="237">
        <v>0</v>
      </c>
      <c r="W145" s="237">
        <v>0</v>
      </c>
      <c r="X145" s="237">
        <v>0</v>
      </c>
      <c r="Y145" s="237">
        <v>0</v>
      </c>
    </row>
    <row r="146" spans="1:25" ht="15" hidden="1" x14ac:dyDescent="0.2">
      <c r="A146" s="4">
        <v>84</v>
      </c>
      <c r="B146" s="239">
        <v>75</v>
      </c>
      <c r="C146" s="9">
        <f t="shared" si="4"/>
        <v>8279.1333333333332</v>
      </c>
      <c r="D146" s="9">
        <f t="shared" si="4"/>
        <v>7256.76</v>
      </c>
      <c r="E146" s="9">
        <f t="shared" si="4"/>
        <v>5874.8666666666668</v>
      </c>
      <c r="F146" s="9">
        <f t="shared" si="4"/>
        <v>5094.2266666666665</v>
      </c>
      <c r="G146" s="9">
        <f t="shared" si="4"/>
        <v>3880.146666666667</v>
      </c>
      <c r="H146" s="12"/>
      <c r="I146" s="166"/>
      <c r="J146" s="166"/>
      <c r="K146" s="166"/>
      <c r="L146" s="166"/>
      <c r="M146" s="166"/>
      <c r="U146" s="237">
        <v>0</v>
      </c>
      <c r="V146" s="237">
        <v>0</v>
      </c>
      <c r="W146" s="237">
        <v>0</v>
      </c>
      <c r="X146" s="237">
        <v>0</v>
      </c>
      <c r="Y146" s="237">
        <v>0</v>
      </c>
    </row>
    <row r="147" spans="1:25" ht="15" hidden="1" x14ac:dyDescent="0.2">
      <c r="A147" s="4">
        <v>1</v>
      </c>
      <c r="B147" s="240" t="s">
        <v>92</v>
      </c>
      <c r="C147" s="9">
        <f t="shared" si="4"/>
        <v>392.74666666666667</v>
      </c>
      <c r="D147" s="9">
        <f t="shared" si="4"/>
        <v>344.21333333333337</v>
      </c>
      <c r="E147" s="9">
        <f t="shared" si="4"/>
        <v>287.84000000000003</v>
      </c>
      <c r="F147" s="9">
        <f t="shared" si="4"/>
        <v>249.66666666666669</v>
      </c>
      <c r="G147" s="9">
        <f t="shared" si="4"/>
        <v>190.21333333333334</v>
      </c>
      <c r="H147" s="12"/>
      <c r="I147" s="166"/>
      <c r="J147" s="166"/>
      <c r="K147" s="166"/>
      <c r="L147" s="166"/>
      <c r="M147" s="166"/>
      <c r="U147" s="237">
        <v>0</v>
      </c>
      <c r="V147" s="237">
        <v>0</v>
      </c>
      <c r="W147" s="237">
        <v>0</v>
      </c>
      <c r="X147" s="237">
        <v>0</v>
      </c>
      <c r="Y147" s="237">
        <v>0</v>
      </c>
    </row>
    <row r="148" spans="1:25" ht="15" hidden="1" x14ac:dyDescent="0.2">
      <c r="A148" s="4">
        <v>2</v>
      </c>
      <c r="B148" s="240" t="s">
        <v>93</v>
      </c>
      <c r="C148" s="9">
        <f t="shared" si="4"/>
        <v>667.24</v>
      </c>
      <c r="D148" s="9">
        <f t="shared" si="4"/>
        <v>585.01333333333332</v>
      </c>
      <c r="E148" s="9">
        <f t="shared" si="4"/>
        <v>489.25333333333333</v>
      </c>
      <c r="F148" s="9">
        <f t="shared" si="4"/>
        <v>424.38666666666671</v>
      </c>
      <c r="G148" s="9">
        <f t="shared" si="4"/>
        <v>323.30666666666667</v>
      </c>
      <c r="H148" s="12"/>
      <c r="I148" s="166"/>
      <c r="J148" s="166"/>
      <c r="K148" s="166"/>
      <c r="L148" s="166"/>
      <c r="M148" s="166"/>
      <c r="U148" s="237">
        <v>0</v>
      </c>
      <c r="V148" s="237">
        <v>0</v>
      </c>
      <c r="W148" s="237">
        <v>0</v>
      </c>
      <c r="X148" s="237">
        <v>0</v>
      </c>
      <c r="Y148" s="237">
        <v>0</v>
      </c>
    </row>
    <row r="149" spans="1:25" ht="15" hidden="1" x14ac:dyDescent="0.2">
      <c r="A149" s="4">
        <v>3</v>
      </c>
      <c r="B149" s="240" t="s">
        <v>94</v>
      </c>
      <c r="C149" s="9">
        <f t="shared" si="4"/>
        <v>942.10666666666668</v>
      </c>
      <c r="D149" s="9">
        <f t="shared" si="4"/>
        <v>825.72</v>
      </c>
      <c r="E149" s="9">
        <f t="shared" si="4"/>
        <v>690.66666666666674</v>
      </c>
      <c r="F149" s="9">
        <f t="shared" si="4"/>
        <v>598.92000000000007</v>
      </c>
      <c r="G149" s="9">
        <f t="shared" si="4"/>
        <v>456.30666666666667</v>
      </c>
      <c r="H149" s="12"/>
      <c r="I149" s="166"/>
      <c r="J149" s="166"/>
      <c r="K149" s="166"/>
      <c r="L149" s="166"/>
      <c r="M149" s="166"/>
      <c r="U149" s="237">
        <v>0</v>
      </c>
      <c r="V149" s="237">
        <v>0</v>
      </c>
      <c r="W149" s="237">
        <v>0</v>
      </c>
      <c r="X149" s="237">
        <v>0</v>
      </c>
      <c r="Y149" s="237">
        <v>0</v>
      </c>
    </row>
    <row r="150" spans="1:25" ht="14" hidden="1" thickBot="1" x14ac:dyDescent="0.2">
      <c r="H150" s="12"/>
    </row>
    <row r="151" spans="1:25" ht="18" hidden="1" x14ac:dyDescent="0.2">
      <c r="A151" s="325" t="s">
        <v>13</v>
      </c>
      <c r="B151" s="326"/>
      <c r="C151" s="326"/>
      <c r="D151" s="326"/>
      <c r="E151" s="326"/>
      <c r="F151" s="326"/>
      <c r="G151" s="326"/>
    </row>
    <row r="152" spans="1:25" ht="18" hidden="1" x14ac:dyDescent="0.2">
      <c r="A152" s="327" t="s">
        <v>2</v>
      </c>
      <c r="B152" s="328"/>
      <c r="C152" s="328"/>
      <c r="D152" s="328"/>
      <c r="E152" s="328"/>
      <c r="F152" s="328"/>
      <c r="G152" s="328"/>
    </row>
    <row r="153" spans="1:25" hidden="1" x14ac:dyDescent="0.15">
      <c r="A153" s="323" t="s">
        <v>0</v>
      </c>
      <c r="B153" s="324"/>
      <c r="C153" s="324"/>
      <c r="D153" s="324"/>
      <c r="E153" s="324"/>
      <c r="F153" s="324"/>
      <c r="G153" s="324"/>
      <c r="H153" s="29"/>
    </row>
    <row r="154" spans="1:25" hidden="1" x14ac:dyDescent="0.15">
      <c r="A154" s="4" t="s">
        <v>1</v>
      </c>
      <c r="B154" s="5" t="s">
        <v>1</v>
      </c>
      <c r="C154" s="30">
        <v>250</v>
      </c>
      <c r="D154" s="30">
        <v>2000</v>
      </c>
      <c r="E154" s="30">
        <v>5000</v>
      </c>
      <c r="F154" s="30">
        <v>10000</v>
      </c>
      <c r="G154" s="6"/>
      <c r="U154" s="236">
        <v>2</v>
      </c>
      <c r="V154" s="236">
        <v>6</v>
      </c>
      <c r="W154" s="236">
        <v>10</v>
      </c>
      <c r="X154" s="236">
        <v>14</v>
      </c>
      <c r="Y154" s="236">
        <v>18</v>
      </c>
    </row>
    <row r="155" spans="1:25" ht="15" hidden="1" x14ac:dyDescent="0.2">
      <c r="A155" s="4">
        <v>18</v>
      </c>
      <c r="B155" s="5">
        <v>18</v>
      </c>
      <c r="C155" s="168">
        <v>6542</v>
      </c>
      <c r="D155" s="168">
        <v>5934</v>
      </c>
      <c r="E155" s="168">
        <v>4464</v>
      </c>
      <c r="F155" s="168">
        <v>3261</v>
      </c>
      <c r="G155" s="28"/>
      <c r="I155" s="166"/>
      <c r="J155" s="166"/>
      <c r="K155" s="166"/>
      <c r="L155" s="166"/>
      <c r="M155" s="3"/>
      <c r="N155" s="3"/>
      <c r="U155" s="238">
        <v>0</v>
      </c>
      <c r="V155" s="238">
        <v>0</v>
      </c>
      <c r="W155" s="238">
        <v>0</v>
      </c>
      <c r="X155" s="238">
        <v>0</v>
      </c>
      <c r="Y155" s="238">
        <v>0</v>
      </c>
    </row>
    <row r="156" spans="1:25" ht="15" hidden="1" x14ac:dyDescent="0.2">
      <c r="A156" s="4">
        <v>19</v>
      </c>
      <c r="B156" s="5">
        <v>18</v>
      </c>
      <c r="C156" s="168">
        <v>6542</v>
      </c>
      <c r="D156" s="168">
        <v>5934</v>
      </c>
      <c r="E156" s="168">
        <v>4464</v>
      </c>
      <c r="F156" s="168">
        <v>3261</v>
      </c>
      <c r="G156" s="28"/>
      <c r="I156" s="166"/>
      <c r="J156" s="166"/>
      <c r="K156" s="166"/>
      <c r="L156" s="166"/>
      <c r="M156" s="3"/>
      <c r="N156" s="3"/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</row>
    <row r="157" spans="1:25" ht="15" hidden="1" x14ac:dyDescent="0.2">
      <c r="A157" s="4">
        <v>20</v>
      </c>
      <c r="B157" s="5">
        <v>18</v>
      </c>
      <c r="C157" s="168">
        <v>6542</v>
      </c>
      <c r="D157" s="168">
        <v>5934</v>
      </c>
      <c r="E157" s="168">
        <v>4464</v>
      </c>
      <c r="F157" s="168">
        <v>3261</v>
      </c>
      <c r="G157" s="28"/>
      <c r="I157" s="166"/>
      <c r="J157" s="166"/>
      <c r="K157" s="166"/>
      <c r="L157" s="166"/>
      <c r="M157" s="3"/>
      <c r="N157" s="3"/>
      <c r="U157" s="238">
        <v>0</v>
      </c>
      <c r="V157" s="238">
        <v>0</v>
      </c>
      <c r="W157" s="238">
        <v>0</v>
      </c>
      <c r="X157" s="238">
        <v>0</v>
      </c>
      <c r="Y157" s="238">
        <v>0</v>
      </c>
    </row>
    <row r="158" spans="1:25" ht="15" hidden="1" x14ac:dyDescent="0.2">
      <c r="A158" s="4">
        <v>21</v>
      </c>
      <c r="B158" s="5">
        <v>18</v>
      </c>
      <c r="C158" s="168">
        <v>6542</v>
      </c>
      <c r="D158" s="168">
        <v>5934</v>
      </c>
      <c r="E158" s="168">
        <v>4464</v>
      </c>
      <c r="F158" s="168">
        <v>3261</v>
      </c>
      <c r="G158" s="28"/>
      <c r="I158" s="166"/>
      <c r="J158" s="166"/>
      <c r="K158" s="166"/>
      <c r="L158" s="166"/>
      <c r="M158" s="3"/>
      <c r="N158" s="3"/>
      <c r="U158" s="238">
        <v>0</v>
      </c>
      <c r="V158" s="238">
        <v>0</v>
      </c>
      <c r="W158" s="238">
        <v>0</v>
      </c>
      <c r="X158" s="238">
        <v>0</v>
      </c>
      <c r="Y158" s="238">
        <v>0</v>
      </c>
    </row>
    <row r="159" spans="1:25" ht="15" hidden="1" x14ac:dyDescent="0.2">
      <c r="A159" s="4">
        <v>22</v>
      </c>
      <c r="B159" s="5">
        <v>18</v>
      </c>
      <c r="C159" s="168">
        <v>6542</v>
      </c>
      <c r="D159" s="168">
        <v>5934</v>
      </c>
      <c r="E159" s="168">
        <v>4464</v>
      </c>
      <c r="F159" s="168">
        <v>3261</v>
      </c>
      <c r="G159" s="28"/>
      <c r="I159" s="166"/>
      <c r="J159" s="166"/>
      <c r="K159" s="166"/>
      <c r="L159" s="166"/>
      <c r="M159" s="3"/>
      <c r="N159" s="3"/>
      <c r="U159" s="238">
        <v>0</v>
      </c>
      <c r="V159" s="238">
        <v>0</v>
      </c>
      <c r="W159" s="238">
        <v>0</v>
      </c>
      <c r="X159" s="238">
        <v>0</v>
      </c>
      <c r="Y159" s="238">
        <v>0</v>
      </c>
    </row>
    <row r="160" spans="1:25" ht="15" hidden="1" x14ac:dyDescent="0.2">
      <c r="A160" s="4">
        <v>23</v>
      </c>
      <c r="B160" s="5">
        <v>18</v>
      </c>
      <c r="C160" s="168">
        <v>6542</v>
      </c>
      <c r="D160" s="168">
        <v>5934</v>
      </c>
      <c r="E160" s="168">
        <v>4464</v>
      </c>
      <c r="F160" s="168">
        <v>3261</v>
      </c>
      <c r="G160" s="28"/>
      <c r="I160" s="166"/>
      <c r="J160" s="166"/>
      <c r="K160" s="166"/>
      <c r="L160" s="166"/>
      <c r="M160" s="3"/>
      <c r="N160" s="3"/>
      <c r="U160" s="238">
        <v>0</v>
      </c>
      <c r="V160" s="238">
        <v>0</v>
      </c>
      <c r="W160" s="238">
        <v>0</v>
      </c>
      <c r="X160" s="238">
        <v>0</v>
      </c>
      <c r="Y160" s="238">
        <v>0</v>
      </c>
    </row>
    <row r="161" spans="1:25" ht="15" hidden="1" x14ac:dyDescent="0.2">
      <c r="A161" s="4">
        <v>24</v>
      </c>
      <c r="B161" s="5">
        <v>18</v>
      </c>
      <c r="C161" s="168">
        <v>6542</v>
      </c>
      <c r="D161" s="168">
        <v>5934</v>
      </c>
      <c r="E161" s="168">
        <v>4464</v>
      </c>
      <c r="F161" s="168">
        <v>3261</v>
      </c>
      <c r="G161" s="28"/>
      <c r="I161" s="166"/>
      <c r="J161" s="166"/>
      <c r="K161" s="166"/>
      <c r="L161" s="166"/>
      <c r="M161" s="3"/>
      <c r="N161" s="3"/>
      <c r="U161" s="238">
        <v>0</v>
      </c>
      <c r="V161" s="238">
        <v>0</v>
      </c>
      <c r="W161" s="238">
        <v>0</v>
      </c>
      <c r="X161" s="238">
        <v>0</v>
      </c>
      <c r="Y161" s="238">
        <v>0</v>
      </c>
    </row>
    <row r="162" spans="1:25" ht="15" hidden="1" x14ac:dyDescent="0.2">
      <c r="A162" s="4">
        <v>25</v>
      </c>
      <c r="B162" s="5">
        <v>25</v>
      </c>
      <c r="C162" s="168">
        <v>6992</v>
      </c>
      <c r="D162" s="168">
        <v>6341</v>
      </c>
      <c r="E162" s="168">
        <v>4720</v>
      </c>
      <c r="F162" s="168">
        <v>3449</v>
      </c>
      <c r="G162" s="28"/>
      <c r="I162" s="166"/>
      <c r="J162" s="166"/>
      <c r="K162" s="166"/>
      <c r="L162" s="166"/>
      <c r="M162" s="3"/>
      <c r="N162" s="3"/>
      <c r="U162" s="238">
        <v>0</v>
      </c>
      <c r="V162" s="238">
        <v>0</v>
      </c>
      <c r="W162" s="238">
        <v>0</v>
      </c>
      <c r="X162" s="238">
        <v>0</v>
      </c>
      <c r="Y162" s="238">
        <v>0</v>
      </c>
    </row>
    <row r="163" spans="1:25" ht="15" hidden="1" x14ac:dyDescent="0.2">
      <c r="A163" s="4">
        <v>26</v>
      </c>
      <c r="B163" s="5">
        <v>25</v>
      </c>
      <c r="C163" s="168">
        <v>6992</v>
      </c>
      <c r="D163" s="168">
        <v>6341</v>
      </c>
      <c r="E163" s="168">
        <v>4720</v>
      </c>
      <c r="F163" s="168">
        <v>3449</v>
      </c>
      <c r="G163" s="28"/>
      <c r="I163" s="166"/>
      <c r="J163" s="166"/>
      <c r="K163" s="166"/>
      <c r="L163" s="166"/>
      <c r="M163" s="3"/>
      <c r="N163" s="3"/>
      <c r="U163" s="238">
        <v>0</v>
      </c>
      <c r="V163" s="238">
        <v>0</v>
      </c>
      <c r="W163" s="238">
        <v>0</v>
      </c>
      <c r="X163" s="238">
        <v>0</v>
      </c>
      <c r="Y163" s="238">
        <v>0</v>
      </c>
    </row>
    <row r="164" spans="1:25" ht="15" hidden="1" x14ac:dyDescent="0.2">
      <c r="A164" s="4">
        <v>27</v>
      </c>
      <c r="B164" s="5">
        <v>25</v>
      </c>
      <c r="C164" s="168">
        <v>6992</v>
      </c>
      <c r="D164" s="168">
        <v>6341</v>
      </c>
      <c r="E164" s="168">
        <v>4720</v>
      </c>
      <c r="F164" s="168">
        <v>3449</v>
      </c>
      <c r="G164" s="28"/>
      <c r="I164" s="166"/>
      <c r="J164" s="166"/>
      <c r="K164" s="166"/>
      <c r="L164" s="166"/>
      <c r="M164" s="3"/>
      <c r="N164" s="3"/>
      <c r="U164" s="238">
        <v>0</v>
      </c>
      <c r="V164" s="238">
        <v>0</v>
      </c>
      <c r="W164" s="238">
        <v>0</v>
      </c>
      <c r="X164" s="238">
        <v>0</v>
      </c>
      <c r="Y164" s="238">
        <v>0</v>
      </c>
    </row>
    <row r="165" spans="1:25" ht="15" hidden="1" x14ac:dyDescent="0.2">
      <c r="A165" s="4">
        <v>28</v>
      </c>
      <c r="B165" s="5">
        <v>25</v>
      </c>
      <c r="C165" s="168">
        <v>6992</v>
      </c>
      <c r="D165" s="168">
        <v>6341</v>
      </c>
      <c r="E165" s="168">
        <v>4720</v>
      </c>
      <c r="F165" s="168">
        <v>3449</v>
      </c>
      <c r="G165" s="28"/>
      <c r="I165" s="166"/>
      <c r="J165" s="166"/>
      <c r="K165" s="166"/>
      <c r="L165" s="166"/>
      <c r="M165" s="3"/>
      <c r="N165" s="3"/>
      <c r="U165" s="238">
        <v>0</v>
      </c>
      <c r="V165" s="238">
        <v>0</v>
      </c>
      <c r="W165" s="238">
        <v>0</v>
      </c>
      <c r="X165" s="238">
        <v>0</v>
      </c>
      <c r="Y165" s="238">
        <v>0</v>
      </c>
    </row>
    <row r="166" spans="1:25" ht="15" hidden="1" x14ac:dyDescent="0.2">
      <c r="A166" s="4">
        <v>29</v>
      </c>
      <c r="B166" s="5">
        <v>25</v>
      </c>
      <c r="C166" s="168">
        <v>6992</v>
      </c>
      <c r="D166" s="168">
        <v>6341</v>
      </c>
      <c r="E166" s="168">
        <v>4720</v>
      </c>
      <c r="F166" s="168">
        <v>3449</v>
      </c>
      <c r="G166" s="28"/>
      <c r="I166" s="166"/>
      <c r="J166" s="166"/>
      <c r="K166" s="166"/>
      <c r="L166" s="166"/>
      <c r="M166" s="3"/>
      <c r="N166" s="3"/>
      <c r="U166" s="238">
        <v>0</v>
      </c>
      <c r="V166" s="238">
        <v>0</v>
      </c>
      <c r="W166" s="238">
        <v>0</v>
      </c>
      <c r="X166" s="238">
        <v>0</v>
      </c>
      <c r="Y166" s="238">
        <v>0</v>
      </c>
    </row>
    <row r="167" spans="1:25" ht="15" hidden="1" x14ac:dyDescent="0.2">
      <c r="A167" s="4">
        <v>30</v>
      </c>
      <c r="B167" s="5">
        <v>30</v>
      </c>
      <c r="C167" s="168">
        <v>7774</v>
      </c>
      <c r="D167" s="168">
        <v>7055</v>
      </c>
      <c r="E167" s="168">
        <v>5182</v>
      </c>
      <c r="F167" s="168">
        <v>3785</v>
      </c>
      <c r="G167" s="28"/>
      <c r="I167" s="166"/>
      <c r="J167" s="166"/>
      <c r="K167" s="166"/>
      <c r="L167" s="166"/>
      <c r="M167" s="3"/>
      <c r="N167" s="3"/>
      <c r="U167" s="238">
        <v>0</v>
      </c>
      <c r="V167" s="238">
        <v>0</v>
      </c>
      <c r="W167" s="238">
        <v>0</v>
      </c>
      <c r="X167" s="238">
        <v>0</v>
      </c>
      <c r="Y167" s="238">
        <v>0</v>
      </c>
    </row>
    <row r="168" spans="1:25" ht="15" hidden="1" x14ac:dyDescent="0.2">
      <c r="A168" s="4">
        <v>31</v>
      </c>
      <c r="B168" s="5">
        <v>30</v>
      </c>
      <c r="C168" s="168">
        <v>7774</v>
      </c>
      <c r="D168" s="168">
        <v>7055</v>
      </c>
      <c r="E168" s="168">
        <v>5182</v>
      </c>
      <c r="F168" s="168">
        <v>3785</v>
      </c>
      <c r="G168" s="28"/>
      <c r="I168" s="166"/>
      <c r="J168" s="166"/>
      <c r="K168" s="166"/>
      <c r="L168" s="166"/>
      <c r="M168" s="3"/>
      <c r="N168" s="3"/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</row>
    <row r="169" spans="1:25" ht="15" hidden="1" x14ac:dyDescent="0.2">
      <c r="A169" s="4">
        <v>32</v>
      </c>
      <c r="B169" s="5">
        <v>30</v>
      </c>
      <c r="C169" s="168">
        <v>7774</v>
      </c>
      <c r="D169" s="168">
        <v>7055</v>
      </c>
      <c r="E169" s="168">
        <v>5182</v>
      </c>
      <c r="F169" s="168">
        <v>3785</v>
      </c>
      <c r="G169" s="28"/>
      <c r="I169" s="166"/>
      <c r="J169" s="166"/>
      <c r="K169" s="166"/>
      <c r="L169" s="166"/>
      <c r="M169" s="3"/>
      <c r="N169" s="3"/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</row>
    <row r="170" spans="1:25" ht="15" hidden="1" x14ac:dyDescent="0.2">
      <c r="A170" s="4">
        <v>33</v>
      </c>
      <c r="B170" s="5">
        <v>30</v>
      </c>
      <c r="C170" s="168">
        <v>7774</v>
      </c>
      <c r="D170" s="168">
        <v>7055</v>
      </c>
      <c r="E170" s="168">
        <v>5182</v>
      </c>
      <c r="F170" s="168">
        <v>3785</v>
      </c>
      <c r="G170" s="28"/>
      <c r="I170" s="166"/>
      <c r="J170" s="166"/>
      <c r="K170" s="166"/>
      <c r="L170" s="166"/>
      <c r="M170" s="3"/>
      <c r="N170" s="3"/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</row>
    <row r="171" spans="1:25" ht="15" hidden="1" x14ac:dyDescent="0.2">
      <c r="A171" s="4">
        <v>34</v>
      </c>
      <c r="B171" s="5">
        <v>30</v>
      </c>
      <c r="C171" s="168">
        <v>7774</v>
      </c>
      <c r="D171" s="168">
        <v>7055</v>
      </c>
      <c r="E171" s="168">
        <v>5182</v>
      </c>
      <c r="F171" s="168">
        <v>3785</v>
      </c>
      <c r="G171" s="28"/>
      <c r="I171" s="166"/>
      <c r="J171" s="166"/>
      <c r="K171" s="166"/>
      <c r="L171" s="166"/>
      <c r="M171" s="3"/>
      <c r="N171" s="3"/>
      <c r="U171" s="238">
        <v>0</v>
      </c>
      <c r="V171" s="238">
        <v>0</v>
      </c>
      <c r="W171" s="238">
        <v>0</v>
      </c>
      <c r="X171" s="238">
        <v>0</v>
      </c>
      <c r="Y171" s="238">
        <v>0</v>
      </c>
    </row>
    <row r="172" spans="1:25" ht="15" hidden="1" x14ac:dyDescent="0.2">
      <c r="A172" s="4">
        <v>35</v>
      </c>
      <c r="B172" s="5">
        <v>35</v>
      </c>
      <c r="C172" s="168">
        <v>8675</v>
      </c>
      <c r="D172" s="168">
        <v>7874</v>
      </c>
      <c r="E172" s="168">
        <v>5728</v>
      </c>
      <c r="F172" s="168">
        <v>4184</v>
      </c>
      <c r="G172" s="28"/>
      <c r="I172" s="166"/>
      <c r="J172" s="166"/>
      <c r="K172" s="166"/>
      <c r="L172" s="166"/>
      <c r="M172" s="3"/>
      <c r="N172" s="3"/>
      <c r="U172" s="238">
        <v>0</v>
      </c>
      <c r="V172" s="238">
        <v>0</v>
      </c>
      <c r="W172" s="238">
        <v>0</v>
      </c>
      <c r="X172" s="238">
        <v>0</v>
      </c>
      <c r="Y172" s="238">
        <v>0</v>
      </c>
    </row>
    <row r="173" spans="1:25" ht="15" hidden="1" x14ac:dyDescent="0.2">
      <c r="A173" s="4">
        <v>36</v>
      </c>
      <c r="B173" s="5">
        <v>35</v>
      </c>
      <c r="C173" s="168">
        <v>8675</v>
      </c>
      <c r="D173" s="168">
        <v>7874</v>
      </c>
      <c r="E173" s="168">
        <v>5728</v>
      </c>
      <c r="F173" s="168">
        <v>4184</v>
      </c>
      <c r="G173" s="28"/>
      <c r="I173" s="166"/>
      <c r="J173" s="166"/>
      <c r="K173" s="166"/>
      <c r="L173" s="166"/>
      <c r="M173" s="3"/>
      <c r="N173" s="3"/>
      <c r="U173" s="238">
        <v>0</v>
      </c>
      <c r="V173" s="238">
        <v>0</v>
      </c>
      <c r="W173" s="238">
        <v>0</v>
      </c>
      <c r="X173" s="238">
        <v>0</v>
      </c>
      <c r="Y173" s="238">
        <v>0</v>
      </c>
    </row>
    <row r="174" spans="1:25" ht="15" hidden="1" x14ac:dyDescent="0.2">
      <c r="A174" s="4">
        <v>37</v>
      </c>
      <c r="B174" s="5">
        <v>35</v>
      </c>
      <c r="C174" s="168">
        <v>8675</v>
      </c>
      <c r="D174" s="168">
        <v>7874</v>
      </c>
      <c r="E174" s="168">
        <v>5728</v>
      </c>
      <c r="F174" s="168">
        <v>4184</v>
      </c>
      <c r="G174" s="28"/>
      <c r="I174" s="166"/>
      <c r="J174" s="166"/>
      <c r="K174" s="166"/>
      <c r="L174" s="166"/>
      <c r="M174" s="3"/>
      <c r="N174" s="3"/>
      <c r="U174" s="238">
        <v>0</v>
      </c>
      <c r="V174" s="238">
        <v>0</v>
      </c>
      <c r="W174" s="238">
        <v>0</v>
      </c>
      <c r="X174" s="238">
        <v>0</v>
      </c>
      <c r="Y174" s="238">
        <v>0</v>
      </c>
    </row>
    <row r="175" spans="1:25" ht="15" hidden="1" x14ac:dyDescent="0.2">
      <c r="A175" s="4">
        <v>38</v>
      </c>
      <c r="B175" s="5">
        <v>35</v>
      </c>
      <c r="C175" s="168">
        <v>8675</v>
      </c>
      <c r="D175" s="168">
        <v>7874</v>
      </c>
      <c r="E175" s="168">
        <v>5728</v>
      </c>
      <c r="F175" s="168">
        <v>4184</v>
      </c>
      <c r="G175" s="28"/>
      <c r="I175" s="166"/>
      <c r="J175" s="166"/>
      <c r="K175" s="166"/>
      <c r="L175" s="166"/>
      <c r="M175" s="3"/>
      <c r="N175" s="3"/>
      <c r="U175" s="238">
        <v>0</v>
      </c>
      <c r="V175" s="238">
        <v>0</v>
      </c>
      <c r="W175" s="238">
        <v>0</v>
      </c>
      <c r="X175" s="238">
        <v>0</v>
      </c>
      <c r="Y175" s="238">
        <v>0</v>
      </c>
    </row>
    <row r="176" spans="1:25" ht="15" hidden="1" x14ac:dyDescent="0.2">
      <c r="A176" s="4">
        <v>39</v>
      </c>
      <c r="B176" s="5">
        <v>35</v>
      </c>
      <c r="C176" s="168">
        <v>8675</v>
      </c>
      <c r="D176" s="168">
        <v>7874</v>
      </c>
      <c r="E176" s="168">
        <v>5728</v>
      </c>
      <c r="F176" s="168">
        <v>4184</v>
      </c>
      <c r="G176" s="28"/>
      <c r="I176" s="166"/>
      <c r="J176" s="166"/>
      <c r="K176" s="166"/>
      <c r="L176" s="166"/>
      <c r="M176" s="3"/>
      <c r="N176" s="3"/>
      <c r="U176" s="238">
        <v>0</v>
      </c>
      <c r="V176" s="238">
        <v>0</v>
      </c>
      <c r="W176" s="238">
        <v>0</v>
      </c>
      <c r="X176" s="238">
        <v>0</v>
      </c>
      <c r="Y176" s="238">
        <v>0</v>
      </c>
    </row>
    <row r="177" spans="1:25" ht="15" hidden="1" x14ac:dyDescent="0.2">
      <c r="A177" s="4">
        <v>40</v>
      </c>
      <c r="B177" s="5">
        <v>40</v>
      </c>
      <c r="C177" s="168">
        <v>10041</v>
      </c>
      <c r="D177" s="168">
        <v>9113</v>
      </c>
      <c r="E177" s="168">
        <v>6577</v>
      </c>
      <c r="F177" s="168">
        <v>4807</v>
      </c>
      <c r="G177" s="28"/>
      <c r="I177" s="166"/>
      <c r="J177" s="166"/>
      <c r="K177" s="166"/>
      <c r="L177" s="166"/>
      <c r="M177" s="3"/>
      <c r="N177" s="3"/>
      <c r="U177" s="238">
        <v>0</v>
      </c>
      <c r="V177" s="238">
        <v>0</v>
      </c>
      <c r="W177" s="238">
        <v>0</v>
      </c>
      <c r="X177" s="238">
        <v>0</v>
      </c>
      <c r="Y177" s="238">
        <v>0</v>
      </c>
    </row>
    <row r="178" spans="1:25" ht="15" hidden="1" x14ac:dyDescent="0.2">
      <c r="A178" s="4">
        <v>41</v>
      </c>
      <c r="B178" s="5">
        <v>40</v>
      </c>
      <c r="C178" s="168">
        <v>10041</v>
      </c>
      <c r="D178" s="168">
        <v>9113</v>
      </c>
      <c r="E178" s="168">
        <v>6577</v>
      </c>
      <c r="F178" s="168">
        <v>4807</v>
      </c>
      <c r="G178" s="28"/>
      <c r="I178" s="166"/>
      <c r="J178" s="166"/>
      <c r="K178" s="166"/>
      <c r="L178" s="166"/>
      <c r="M178" s="3"/>
      <c r="N178" s="3"/>
      <c r="U178" s="238">
        <v>0</v>
      </c>
      <c r="V178" s="238">
        <v>0</v>
      </c>
      <c r="W178" s="238">
        <v>0</v>
      </c>
      <c r="X178" s="238">
        <v>0</v>
      </c>
      <c r="Y178" s="238">
        <v>0</v>
      </c>
    </row>
    <row r="179" spans="1:25" ht="15" hidden="1" x14ac:dyDescent="0.2">
      <c r="A179" s="4">
        <v>42</v>
      </c>
      <c r="B179" s="5">
        <v>40</v>
      </c>
      <c r="C179" s="168">
        <v>10041</v>
      </c>
      <c r="D179" s="168">
        <v>9113</v>
      </c>
      <c r="E179" s="168">
        <v>6577</v>
      </c>
      <c r="F179" s="168">
        <v>4807</v>
      </c>
      <c r="G179" s="28"/>
      <c r="I179" s="166"/>
      <c r="J179" s="166"/>
      <c r="K179" s="166"/>
      <c r="L179" s="166"/>
      <c r="M179" s="3"/>
      <c r="N179" s="3"/>
      <c r="U179" s="238">
        <v>0</v>
      </c>
      <c r="V179" s="238">
        <v>0</v>
      </c>
      <c r="W179" s="238">
        <v>0</v>
      </c>
      <c r="X179" s="238">
        <v>0</v>
      </c>
      <c r="Y179" s="238">
        <v>0</v>
      </c>
    </row>
    <row r="180" spans="1:25" ht="15" hidden="1" x14ac:dyDescent="0.2">
      <c r="A180" s="4">
        <v>43</v>
      </c>
      <c r="B180" s="5">
        <v>40</v>
      </c>
      <c r="C180" s="168">
        <v>10041</v>
      </c>
      <c r="D180" s="168">
        <v>9113</v>
      </c>
      <c r="E180" s="168">
        <v>6577</v>
      </c>
      <c r="F180" s="168">
        <v>4807</v>
      </c>
      <c r="G180" s="28"/>
      <c r="I180" s="166"/>
      <c r="J180" s="166"/>
      <c r="K180" s="166"/>
      <c r="L180" s="166"/>
      <c r="M180" s="3"/>
      <c r="N180" s="3"/>
      <c r="U180" s="238">
        <v>0</v>
      </c>
      <c r="V180" s="238">
        <v>0</v>
      </c>
      <c r="W180" s="238">
        <v>0</v>
      </c>
      <c r="X180" s="238">
        <v>0</v>
      </c>
      <c r="Y180" s="238">
        <v>0</v>
      </c>
    </row>
    <row r="181" spans="1:25" ht="15" hidden="1" x14ac:dyDescent="0.2">
      <c r="A181" s="4">
        <v>44</v>
      </c>
      <c r="B181" s="5">
        <v>40</v>
      </c>
      <c r="C181" s="168">
        <v>10041</v>
      </c>
      <c r="D181" s="168">
        <v>9113</v>
      </c>
      <c r="E181" s="168">
        <v>6577</v>
      </c>
      <c r="F181" s="168">
        <v>4807</v>
      </c>
      <c r="G181" s="28"/>
      <c r="I181" s="166"/>
      <c r="J181" s="166"/>
      <c r="K181" s="166"/>
      <c r="L181" s="166"/>
      <c r="M181" s="3"/>
      <c r="N181" s="3"/>
      <c r="U181" s="238">
        <v>0</v>
      </c>
      <c r="V181" s="238">
        <v>0</v>
      </c>
      <c r="W181" s="238">
        <v>0</v>
      </c>
      <c r="X181" s="238">
        <v>0</v>
      </c>
      <c r="Y181" s="238">
        <v>0</v>
      </c>
    </row>
    <row r="182" spans="1:25" ht="15" hidden="1" x14ac:dyDescent="0.2">
      <c r="A182" s="4">
        <v>45</v>
      </c>
      <c r="B182" s="5">
        <v>45</v>
      </c>
      <c r="C182" s="168">
        <v>11236</v>
      </c>
      <c r="D182" s="168">
        <v>10198</v>
      </c>
      <c r="E182" s="168">
        <v>7320</v>
      </c>
      <c r="F182" s="168">
        <v>5347</v>
      </c>
      <c r="G182" s="28"/>
      <c r="I182" s="166"/>
      <c r="J182" s="166"/>
      <c r="K182" s="166"/>
      <c r="L182" s="166"/>
      <c r="M182" s="3"/>
      <c r="N182" s="3"/>
      <c r="U182" s="238">
        <v>0</v>
      </c>
      <c r="V182" s="238">
        <v>0</v>
      </c>
      <c r="W182" s="238">
        <v>0</v>
      </c>
      <c r="X182" s="238">
        <v>0</v>
      </c>
      <c r="Y182" s="238">
        <v>0</v>
      </c>
    </row>
    <row r="183" spans="1:25" ht="15" hidden="1" x14ac:dyDescent="0.2">
      <c r="A183" s="4">
        <v>46</v>
      </c>
      <c r="B183" s="5">
        <v>45</v>
      </c>
      <c r="C183" s="168">
        <v>11236</v>
      </c>
      <c r="D183" s="168">
        <v>10198</v>
      </c>
      <c r="E183" s="168">
        <v>7320</v>
      </c>
      <c r="F183" s="168">
        <v>5347</v>
      </c>
      <c r="G183" s="28"/>
      <c r="I183" s="166"/>
      <c r="J183" s="166"/>
      <c r="K183" s="166"/>
      <c r="L183" s="166"/>
      <c r="M183" s="3"/>
      <c r="N183" s="3"/>
      <c r="U183" s="238">
        <v>0</v>
      </c>
      <c r="V183" s="238">
        <v>0</v>
      </c>
      <c r="W183" s="238">
        <v>0</v>
      </c>
      <c r="X183" s="238">
        <v>0</v>
      </c>
      <c r="Y183" s="238">
        <v>0</v>
      </c>
    </row>
    <row r="184" spans="1:25" ht="15" hidden="1" x14ac:dyDescent="0.2">
      <c r="A184" s="4">
        <v>47</v>
      </c>
      <c r="B184" s="5">
        <v>45</v>
      </c>
      <c r="C184" s="168">
        <v>11236</v>
      </c>
      <c r="D184" s="168">
        <v>10198</v>
      </c>
      <c r="E184" s="168">
        <v>7320</v>
      </c>
      <c r="F184" s="168">
        <v>5347</v>
      </c>
      <c r="G184" s="28"/>
      <c r="I184" s="166"/>
      <c r="J184" s="166"/>
      <c r="K184" s="166"/>
      <c r="L184" s="166"/>
      <c r="M184" s="3"/>
      <c r="N184" s="3"/>
      <c r="U184" s="238">
        <v>0</v>
      </c>
      <c r="V184" s="238">
        <v>0</v>
      </c>
      <c r="W184" s="238">
        <v>0</v>
      </c>
      <c r="X184" s="238">
        <v>0</v>
      </c>
      <c r="Y184" s="238">
        <v>0</v>
      </c>
    </row>
    <row r="185" spans="1:25" ht="15" hidden="1" x14ac:dyDescent="0.2">
      <c r="A185" s="4">
        <v>48</v>
      </c>
      <c r="B185" s="5">
        <v>45</v>
      </c>
      <c r="C185" s="168">
        <v>11236</v>
      </c>
      <c r="D185" s="168">
        <v>10198</v>
      </c>
      <c r="E185" s="168">
        <v>7320</v>
      </c>
      <c r="F185" s="168">
        <v>5347</v>
      </c>
      <c r="G185" s="28"/>
      <c r="I185" s="166"/>
      <c r="J185" s="166"/>
      <c r="K185" s="166"/>
      <c r="L185" s="166"/>
      <c r="M185" s="3"/>
      <c r="N185" s="3"/>
      <c r="U185" s="238">
        <v>0</v>
      </c>
      <c r="V185" s="238">
        <v>0</v>
      </c>
      <c r="W185" s="238">
        <v>0</v>
      </c>
      <c r="X185" s="238">
        <v>0</v>
      </c>
      <c r="Y185" s="238">
        <v>0</v>
      </c>
    </row>
    <row r="186" spans="1:25" ht="15" hidden="1" x14ac:dyDescent="0.2">
      <c r="A186" s="4">
        <v>49</v>
      </c>
      <c r="B186" s="5">
        <v>45</v>
      </c>
      <c r="C186" s="168">
        <v>11236</v>
      </c>
      <c r="D186" s="168">
        <v>10198</v>
      </c>
      <c r="E186" s="168">
        <v>7320</v>
      </c>
      <c r="F186" s="168">
        <v>5347</v>
      </c>
      <c r="G186" s="28"/>
      <c r="I186" s="166"/>
      <c r="J186" s="166"/>
      <c r="K186" s="166"/>
      <c r="L186" s="166"/>
      <c r="M186" s="3"/>
      <c r="N186" s="3"/>
      <c r="U186" s="238">
        <v>0</v>
      </c>
      <c r="V186" s="238">
        <v>0</v>
      </c>
      <c r="W186" s="238">
        <v>0</v>
      </c>
      <c r="X186" s="238">
        <v>0</v>
      </c>
      <c r="Y186" s="238">
        <v>0</v>
      </c>
    </row>
    <row r="187" spans="1:25" ht="15" hidden="1" x14ac:dyDescent="0.2">
      <c r="A187" s="4">
        <v>50</v>
      </c>
      <c r="B187" s="5">
        <v>50</v>
      </c>
      <c r="C187" s="168">
        <v>12991</v>
      </c>
      <c r="D187" s="168">
        <v>11788</v>
      </c>
      <c r="E187" s="168">
        <v>8429</v>
      </c>
      <c r="F187" s="168">
        <v>6160</v>
      </c>
      <c r="G187" s="28"/>
      <c r="I187" s="166"/>
      <c r="J187" s="166"/>
      <c r="K187" s="166"/>
      <c r="L187" s="166"/>
      <c r="M187" s="3"/>
      <c r="N187" s="3"/>
      <c r="U187" s="238">
        <v>0</v>
      </c>
      <c r="V187" s="238">
        <v>0</v>
      </c>
      <c r="W187" s="238">
        <v>0</v>
      </c>
      <c r="X187" s="238">
        <v>0</v>
      </c>
      <c r="Y187" s="238">
        <v>0</v>
      </c>
    </row>
    <row r="188" spans="1:25" ht="15" hidden="1" x14ac:dyDescent="0.2">
      <c r="A188" s="4">
        <v>51</v>
      </c>
      <c r="B188" s="5">
        <v>50</v>
      </c>
      <c r="C188" s="168">
        <v>12991</v>
      </c>
      <c r="D188" s="168">
        <v>11788</v>
      </c>
      <c r="E188" s="168">
        <v>8429</v>
      </c>
      <c r="F188" s="168">
        <v>6160</v>
      </c>
      <c r="G188" s="28"/>
      <c r="I188" s="166"/>
      <c r="J188" s="166"/>
      <c r="K188" s="166"/>
      <c r="L188" s="166"/>
      <c r="M188" s="3"/>
      <c r="N188" s="3"/>
      <c r="U188" s="238">
        <v>0</v>
      </c>
      <c r="V188" s="238">
        <v>0</v>
      </c>
      <c r="W188" s="238">
        <v>0</v>
      </c>
      <c r="X188" s="238">
        <v>0</v>
      </c>
      <c r="Y188" s="238">
        <v>0</v>
      </c>
    </row>
    <row r="189" spans="1:25" ht="15" hidden="1" x14ac:dyDescent="0.2">
      <c r="A189" s="4">
        <v>52</v>
      </c>
      <c r="B189" s="5">
        <v>50</v>
      </c>
      <c r="C189" s="168">
        <v>12991</v>
      </c>
      <c r="D189" s="168">
        <v>11788</v>
      </c>
      <c r="E189" s="168">
        <v>8429</v>
      </c>
      <c r="F189" s="168">
        <v>6160</v>
      </c>
      <c r="G189" s="28"/>
      <c r="I189" s="166"/>
      <c r="J189" s="166"/>
      <c r="K189" s="166"/>
      <c r="L189" s="166"/>
      <c r="M189" s="3"/>
      <c r="N189" s="3"/>
      <c r="U189" s="238">
        <v>0</v>
      </c>
      <c r="V189" s="238">
        <v>0</v>
      </c>
      <c r="W189" s="238">
        <v>0</v>
      </c>
      <c r="X189" s="238">
        <v>0</v>
      </c>
      <c r="Y189" s="238">
        <v>0</v>
      </c>
    </row>
    <row r="190" spans="1:25" ht="15" hidden="1" x14ac:dyDescent="0.2">
      <c r="A190" s="4">
        <v>53</v>
      </c>
      <c r="B190" s="5">
        <v>50</v>
      </c>
      <c r="C190" s="168">
        <v>12991</v>
      </c>
      <c r="D190" s="168">
        <v>11788</v>
      </c>
      <c r="E190" s="168">
        <v>8429</v>
      </c>
      <c r="F190" s="168">
        <v>6160</v>
      </c>
      <c r="G190" s="28"/>
      <c r="I190" s="166"/>
      <c r="J190" s="166"/>
      <c r="K190" s="166"/>
      <c r="L190" s="166"/>
      <c r="M190" s="3"/>
      <c r="N190" s="3"/>
      <c r="U190" s="238">
        <v>0</v>
      </c>
      <c r="V190" s="238">
        <v>0</v>
      </c>
      <c r="W190" s="238">
        <v>0</v>
      </c>
      <c r="X190" s="238">
        <v>0</v>
      </c>
      <c r="Y190" s="238">
        <v>0</v>
      </c>
    </row>
    <row r="191" spans="1:25" ht="15" hidden="1" x14ac:dyDescent="0.2">
      <c r="A191" s="4">
        <v>54</v>
      </c>
      <c r="B191" s="5">
        <v>50</v>
      </c>
      <c r="C191" s="168">
        <v>12991</v>
      </c>
      <c r="D191" s="168">
        <v>11788</v>
      </c>
      <c r="E191" s="168">
        <v>8429</v>
      </c>
      <c r="F191" s="168">
        <v>6160</v>
      </c>
      <c r="G191" s="28"/>
      <c r="I191" s="166"/>
      <c r="J191" s="166"/>
      <c r="K191" s="166"/>
      <c r="L191" s="166"/>
      <c r="M191" s="3"/>
      <c r="N191" s="3"/>
      <c r="U191" s="238">
        <v>0</v>
      </c>
      <c r="V191" s="238">
        <v>0</v>
      </c>
      <c r="W191" s="238">
        <v>0</v>
      </c>
      <c r="X191" s="238">
        <v>0</v>
      </c>
      <c r="Y191" s="238">
        <v>0</v>
      </c>
    </row>
    <row r="192" spans="1:25" ht="15" hidden="1" x14ac:dyDescent="0.2">
      <c r="A192" s="4">
        <v>55</v>
      </c>
      <c r="B192" s="239">
        <v>55</v>
      </c>
      <c r="C192" s="168">
        <v>14520</v>
      </c>
      <c r="D192" s="168">
        <v>13179</v>
      </c>
      <c r="E192" s="168">
        <v>9398</v>
      </c>
      <c r="F192" s="168">
        <v>6868</v>
      </c>
      <c r="G192" s="28"/>
      <c r="I192" s="166"/>
      <c r="J192" s="166"/>
      <c r="K192" s="166"/>
      <c r="L192" s="166"/>
      <c r="M192" s="3"/>
      <c r="N192" s="3"/>
      <c r="U192" s="238">
        <v>0</v>
      </c>
      <c r="V192" s="238">
        <v>0</v>
      </c>
      <c r="W192" s="238">
        <v>0</v>
      </c>
      <c r="X192" s="238">
        <v>0</v>
      </c>
      <c r="Y192" s="238">
        <v>0</v>
      </c>
    </row>
    <row r="193" spans="1:25" ht="15" hidden="1" x14ac:dyDescent="0.2">
      <c r="A193" s="4">
        <v>56</v>
      </c>
      <c r="B193" s="239">
        <v>55</v>
      </c>
      <c r="C193" s="168">
        <v>14520</v>
      </c>
      <c r="D193" s="168">
        <v>13179</v>
      </c>
      <c r="E193" s="168">
        <v>9398</v>
      </c>
      <c r="F193" s="168">
        <v>6868</v>
      </c>
      <c r="G193" s="28"/>
      <c r="I193" s="166"/>
      <c r="J193" s="166"/>
      <c r="K193" s="166"/>
      <c r="L193" s="166"/>
      <c r="M193" s="3"/>
      <c r="N193" s="3"/>
      <c r="U193" s="238">
        <v>0</v>
      </c>
      <c r="V193" s="238">
        <v>0</v>
      </c>
      <c r="W193" s="238">
        <v>0</v>
      </c>
      <c r="X193" s="238">
        <v>0</v>
      </c>
      <c r="Y193" s="238">
        <v>0</v>
      </c>
    </row>
    <row r="194" spans="1:25" ht="15" hidden="1" x14ac:dyDescent="0.2">
      <c r="A194" s="4">
        <v>57</v>
      </c>
      <c r="B194" s="239">
        <v>55</v>
      </c>
      <c r="C194" s="168">
        <v>14520</v>
      </c>
      <c r="D194" s="168">
        <v>13179</v>
      </c>
      <c r="E194" s="168">
        <v>9398</v>
      </c>
      <c r="F194" s="168">
        <v>6868</v>
      </c>
      <c r="G194" s="28"/>
      <c r="I194" s="166"/>
      <c r="J194" s="166"/>
      <c r="K194" s="166"/>
      <c r="L194" s="166"/>
      <c r="M194" s="3"/>
      <c r="N194" s="3"/>
      <c r="U194" s="238">
        <v>0</v>
      </c>
      <c r="V194" s="238">
        <v>0</v>
      </c>
      <c r="W194" s="238">
        <v>0</v>
      </c>
      <c r="X194" s="238">
        <v>0</v>
      </c>
      <c r="Y194" s="238">
        <v>0</v>
      </c>
    </row>
    <row r="195" spans="1:25" ht="15" hidden="1" x14ac:dyDescent="0.2">
      <c r="A195" s="4">
        <v>58</v>
      </c>
      <c r="B195" s="239">
        <v>55</v>
      </c>
      <c r="C195" s="168">
        <v>14520</v>
      </c>
      <c r="D195" s="168">
        <v>13179</v>
      </c>
      <c r="E195" s="168">
        <v>9398</v>
      </c>
      <c r="F195" s="168">
        <v>6868</v>
      </c>
      <c r="G195" s="28"/>
      <c r="I195" s="166"/>
      <c r="J195" s="166"/>
      <c r="K195" s="166"/>
      <c r="L195" s="166"/>
      <c r="M195" s="3"/>
      <c r="N195" s="3"/>
      <c r="U195" s="238">
        <v>0</v>
      </c>
      <c r="V195" s="238">
        <v>0</v>
      </c>
      <c r="W195" s="238">
        <v>0</v>
      </c>
      <c r="X195" s="238">
        <v>0</v>
      </c>
      <c r="Y195" s="238">
        <v>0</v>
      </c>
    </row>
    <row r="196" spans="1:25" ht="15" hidden="1" x14ac:dyDescent="0.2">
      <c r="A196" s="4">
        <v>59</v>
      </c>
      <c r="B196" s="239">
        <v>55</v>
      </c>
      <c r="C196" s="168">
        <v>14520</v>
      </c>
      <c r="D196" s="168">
        <v>13179</v>
      </c>
      <c r="E196" s="168">
        <v>9398</v>
      </c>
      <c r="F196" s="168">
        <v>6868</v>
      </c>
      <c r="G196" s="28"/>
      <c r="I196" s="166"/>
      <c r="J196" s="166"/>
      <c r="K196" s="166"/>
      <c r="L196" s="166"/>
      <c r="M196" s="3"/>
      <c r="N196" s="3"/>
      <c r="U196" s="238">
        <v>0</v>
      </c>
      <c r="V196" s="238">
        <v>0</v>
      </c>
      <c r="W196" s="238">
        <v>0</v>
      </c>
      <c r="X196" s="238">
        <v>0</v>
      </c>
      <c r="Y196" s="238">
        <v>0</v>
      </c>
    </row>
    <row r="197" spans="1:25" ht="15" hidden="1" x14ac:dyDescent="0.2">
      <c r="A197" s="4">
        <v>60</v>
      </c>
      <c r="B197" s="239">
        <v>60</v>
      </c>
      <c r="C197" s="168">
        <v>15541</v>
      </c>
      <c r="D197" s="168">
        <v>14101</v>
      </c>
      <c r="E197" s="168">
        <v>10046</v>
      </c>
      <c r="F197" s="168">
        <v>7339</v>
      </c>
      <c r="G197" s="28"/>
      <c r="I197" s="166"/>
      <c r="J197" s="166"/>
      <c r="K197" s="166"/>
      <c r="L197" s="166"/>
      <c r="M197" s="3"/>
      <c r="N197" s="3"/>
      <c r="U197" s="238">
        <v>0</v>
      </c>
      <c r="V197" s="238">
        <v>0</v>
      </c>
      <c r="W197" s="238">
        <v>0</v>
      </c>
      <c r="X197" s="238">
        <v>0</v>
      </c>
      <c r="Y197" s="238">
        <v>0</v>
      </c>
    </row>
    <row r="198" spans="1:25" ht="15" hidden="1" x14ac:dyDescent="0.2">
      <c r="A198" s="4">
        <v>61</v>
      </c>
      <c r="B198" s="239">
        <v>61</v>
      </c>
      <c r="C198" s="168">
        <v>17586</v>
      </c>
      <c r="D198" s="168">
        <v>15958</v>
      </c>
      <c r="E198" s="168">
        <v>11355</v>
      </c>
      <c r="F198" s="168">
        <v>8297</v>
      </c>
      <c r="G198" s="28"/>
      <c r="I198" s="166"/>
      <c r="J198" s="166"/>
      <c r="K198" s="166"/>
      <c r="L198" s="166"/>
      <c r="M198" s="3"/>
      <c r="N198" s="3"/>
      <c r="U198" s="238">
        <v>0</v>
      </c>
      <c r="V198" s="238">
        <v>0</v>
      </c>
      <c r="W198" s="238">
        <v>0</v>
      </c>
      <c r="X198" s="238">
        <v>0</v>
      </c>
      <c r="Y198" s="238">
        <v>0</v>
      </c>
    </row>
    <row r="199" spans="1:25" ht="15" hidden="1" x14ac:dyDescent="0.2">
      <c r="A199" s="4">
        <v>62</v>
      </c>
      <c r="B199" s="239">
        <v>62</v>
      </c>
      <c r="C199" s="168">
        <v>19536</v>
      </c>
      <c r="D199" s="168">
        <v>17731</v>
      </c>
      <c r="E199" s="168">
        <v>12612</v>
      </c>
      <c r="F199" s="168">
        <v>9215</v>
      </c>
      <c r="G199" s="28"/>
      <c r="I199" s="166"/>
      <c r="J199" s="166"/>
      <c r="K199" s="166"/>
      <c r="L199" s="166"/>
      <c r="M199" s="3"/>
      <c r="N199" s="3"/>
      <c r="U199" s="238">
        <v>0</v>
      </c>
      <c r="V199" s="238">
        <v>0</v>
      </c>
      <c r="W199" s="238">
        <v>0</v>
      </c>
      <c r="X199" s="238">
        <v>0</v>
      </c>
      <c r="Y199" s="238">
        <v>0</v>
      </c>
    </row>
    <row r="200" spans="1:25" ht="15" hidden="1" x14ac:dyDescent="0.2">
      <c r="A200" s="4">
        <v>63</v>
      </c>
      <c r="B200" s="239">
        <v>63</v>
      </c>
      <c r="C200" s="168">
        <v>21635</v>
      </c>
      <c r="D200" s="168">
        <v>19634</v>
      </c>
      <c r="E200" s="168">
        <v>13965</v>
      </c>
      <c r="F200" s="168">
        <v>10202</v>
      </c>
      <c r="G200" s="28"/>
      <c r="I200" s="166"/>
      <c r="J200" s="166"/>
      <c r="K200" s="166"/>
      <c r="L200" s="166"/>
      <c r="M200" s="3"/>
      <c r="N200" s="3"/>
      <c r="U200" s="238">
        <v>0</v>
      </c>
      <c r="V200" s="238">
        <v>0</v>
      </c>
      <c r="W200" s="238">
        <v>0</v>
      </c>
      <c r="X200" s="238">
        <v>0</v>
      </c>
      <c r="Y200" s="238">
        <v>0</v>
      </c>
    </row>
    <row r="201" spans="1:25" ht="15" hidden="1" x14ac:dyDescent="0.2">
      <c r="A201" s="4">
        <v>64</v>
      </c>
      <c r="B201" s="239">
        <v>64</v>
      </c>
      <c r="C201" s="168">
        <v>23880</v>
      </c>
      <c r="D201" s="168">
        <v>21673</v>
      </c>
      <c r="E201" s="168">
        <v>15420</v>
      </c>
      <c r="F201" s="168">
        <v>11265</v>
      </c>
      <c r="G201" s="28"/>
      <c r="I201" s="166"/>
      <c r="J201" s="166"/>
      <c r="K201" s="166"/>
      <c r="L201" s="166"/>
      <c r="M201" s="3"/>
      <c r="N201" s="3"/>
      <c r="U201" s="238">
        <v>0</v>
      </c>
      <c r="V201" s="238">
        <v>0</v>
      </c>
      <c r="W201" s="238">
        <v>0</v>
      </c>
      <c r="X201" s="238">
        <v>0</v>
      </c>
      <c r="Y201" s="238">
        <v>0</v>
      </c>
    </row>
    <row r="202" spans="1:25" ht="15" hidden="1" x14ac:dyDescent="0.2">
      <c r="A202" s="4">
        <v>65</v>
      </c>
      <c r="B202" s="239">
        <v>65</v>
      </c>
      <c r="C202" s="168">
        <v>26273</v>
      </c>
      <c r="D202" s="168">
        <v>23844</v>
      </c>
      <c r="E202" s="168">
        <v>16975</v>
      </c>
      <c r="F202" s="168">
        <v>12402</v>
      </c>
      <c r="G202" s="28"/>
      <c r="I202" s="166"/>
      <c r="J202" s="166"/>
      <c r="K202" s="166"/>
      <c r="L202" s="166"/>
      <c r="M202" s="3"/>
      <c r="N202" s="3"/>
      <c r="U202" s="238">
        <v>0</v>
      </c>
      <c r="V202" s="238">
        <v>0</v>
      </c>
      <c r="W202" s="238">
        <v>0</v>
      </c>
      <c r="X202" s="238">
        <v>0</v>
      </c>
      <c r="Y202" s="238">
        <v>0</v>
      </c>
    </row>
    <row r="203" spans="1:25" ht="15" hidden="1" x14ac:dyDescent="0.2">
      <c r="A203" s="4">
        <v>66</v>
      </c>
      <c r="B203" s="239">
        <v>66</v>
      </c>
      <c r="C203" s="168">
        <v>28814</v>
      </c>
      <c r="D203" s="168">
        <v>26146</v>
      </c>
      <c r="E203" s="168">
        <v>18631</v>
      </c>
      <c r="F203" s="168">
        <v>13611</v>
      </c>
      <c r="G203" s="28"/>
      <c r="I203" s="166"/>
      <c r="J203" s="166"/>
      <c r="K203" s="166"/>
      <c r="L203" s="166"/>
      <c r="M203" s="3"/>
      <c r="N203" s="3"/>
      <c r="U203" s="238">
        <v>0</v>
      </c>
      <c r="V203" s="238">
        <v>0</v>
      </c>
      <c r="W203" s="238">
        <v>0</v>
      </c>
      <c r="X203" s="238">
        <v>0</v>
      </c>
      <c r="Y203" s="238">
        <v>0</v>
      </c>
    </row>
    <row r="204" spans="1:25" ht="15" hidden="1" x14ac:dyDescent="0.2">
      <c r="A204" s="4">
        <v>67</v>
      </c>
      <c r="B204" s="239">
        <v>67</v>
      </c>
      <c r="C204" s="168">
        <v>31501</v>
      </c>
      <c r="D204" s="168">
        <v>28587</v>
      </c>
      <c r="E204" s="168">
        <v>20388</v>
      </c>
      <c r="F204" s="168">
        <v>14897</v>
      </c>
      <c r="G204" s="28"/>
      <c r="I204" s="166"/>
      <c r="J204" s="166"/>
      <c r="K204" s="166"/>
      <c r="L204" s="166"/>
      <c r="M204" s="3"/>
      <c r="N204" s="3"/>
      <c r="U204" s="238">
        <v>0</v>
      </c>
      <c r="V204" s="238">
        <v>0</v>
      </c>
      <c r="W204" s="238">
        <v>0</v>
      </c>
      <c r="X204" s="238">
        <v>0</v>
      </c>
      <c r="Y204" s="238">
        <v>0</v>
      </c>
    </row>
    <row r="205" spans="1:25" ht="15" hidden="1" x14ac:dyDescent="0.2">
      <c r="A205" s="4">
        <v>68</v>
      </c>
      <c r="B205" s="239">
        <v>68</v>
      </c>
      <c r="C205" s="168">
        <v>34333</v>
      </c>
      <c r="D205" s="168">
        <v>31158</v>
      </c>
      <c r="E205" s="168">
        <v>22245</v>
      </c>
      <c r="F205" s="168">
        <v>16252</v>
      </c>
      <c r="G205" s="28"/>
      <c r="I205" s="166"/>
      <c r="J205" s="166"/>
      <c r="K205" s="166"/>
      <c r="L205" s="166"/>
      <c r="M205" s="3"/>
      <c r="N205" s="3"/>
      <c r="U205" s="238">
        <v>0</v>
      </c>
      <c r="V205" s="238">
        <v>0</v>
      </c>
      <c r="W205" s="238">
        <v>0</v>
      </c>
      <c r="X205" s="238">
        <v>0</v>
      </c>
      <c r="Y205" s="238">
        <v>0</v>
      </c>
    </row>
    <row r="206" spans="1:25" ht="15" hidden="1" x14ac:dyDescent="0.2">
      <c r="A206" s="4">
        <v>69</v>
      </c>
      <c r="B206" s="239">
        <v>69</v>
      </c>
      <c r="C206" s="168">
        <v>37317</v>
      </c>
      <c r="D206" s="168">
        <v>33867</v>
      </c>
      <c r="E206" s="168">
        <v>24203</v>
      </c>
      <c r="F206" s="168">
        <v>17683</v>
      </c>
      <c r="G206" s="28"/>
      <c r="I206" s="166"/>
      <c r="J206" s="166"/>
      <c r="K206" s="166"/>
      <c r="L206" s="166"/>
      <c r="M206" s="3"/>
      <c r="N206" s="3"/>
      <c r="U206" s="238">
        <v>0</v>
      </c>
      <c r="V206" s="238">
        <v>0</v>
      </c>
      <c r="W206" s="238">
        <v>0</v>
      </c>
      <c r="X206" s="238">
        <v>0</v>
      </c>
      <c r="Y206" s="238">
        <v>0</v>
      </c>
    </row>
    <row r="207" spans="1:25" ht="15" hidden="1" x14ac:dyDescent="0.2">
      <c r="A207" s="4">
        <v>70</v>
      </c>
      <c r="B207" s="239">
        <v>70</v>
      </c>
      <c r="C207" s="168">
        <v>40446</v>
      </c>
      <c r="D207" s="168">
        <v>36707</v>
      </c>
      <c r="E207" s="168">
        <v>26259</v>
      </c>
      <c r="F207" s="168">
        <v>19185</v>
      </c>
      <c r="G207" s="28"/>
      <c r="I207" s="166"/>
      <c r="J207" s="166"/>
      <c r="K207" s="166"/>
      <c r="L207" s="166"/>
      <c r="M207" s="3"/>
      <c r="N207" s="3"/>
      <c r="U207" s="238">
        <v>0</v>
      </c>
      <c r="V207" s="238">
        <v>0</v>
      </c>
      <c r="W207" s="238">
        <v>0</v>
      </c>
      <c r="X207" s="238">
        <v>0</v>
      </c>
      <c r="Y207" s="238">
        <v>0</v>
      </c>
    </row>
    <row r="208" spans="1:25" ht="15" hidden="1" x14ac:dyDescent="0.2">
      <c r="A208" s="4">
        <v>71</v>
      </c>
      <c r="B208" s="239">
        <v>71</v>
      </c>
      <c r="C208" s="168">
        <v>43723</v>
      </c>
      <c r="D208" s="168">
        <v>39678</v>
      </c>
      <c r="E208" s="168">
        <v>28420</v>
      </c>
      <c r="F208" s="168">
        <v>20763</v>
      </c>
      <c r="G208" s="28"/>
      <c r="I208" s="166"/>
      <c r="J208" s="166"/>
      <c r="K208" s="166"/>
      <c r="L208" s="166"/>
      <c r="M208" s="3"/>
      <c r="N208" s="3"/>
      <c r="U208" s="238">
        <v>0</v>
      </c>
      <c r="V208" s="238">
        <v>0</v>
      </c>
      <c r="W208" s="238">
        <v>0</v>
      </c>
      <c r="X208" s="238">
        <v>0</v>
      </c>
      <c r="Y208" s="238">
        <v>0</v>
      </c>
    </row>
    <row r="209" spans="1:25" ht="15" hidden="1" x14ac:dyDescent="0.2">
      <c r="A209" s="4">
        <v>72</v>
      </c>
      <c r="B209" s="239">
        <v>72</v>
      </c>
      <c r="C209" s="168">
        <v>47145</v>
      </c>
      <c r="D209" s="168">
        <v>42785</v>
      </c>
      <c r="E209" s="168">
        <v>30678</v>
      </c>
      <c r="F209" s="168">
        <v>22414</v>
      </c>
      <c r="G209" s="28"/>
      <c r="I209" s="166"/>
      <c r="J209" s="166"/>
      <c r="K209" s="166"/>
      <c r="L209" s="166"/>
      <c r="M209" s="3"/>
      <c r="N209" s="3"/>
      <c r="U209" s="238">
        <v>0</v>
      </c>
      <c r="V209" s="238">
        <v>0</v>
      </c>
      <c r="W209" s="238">
        <v>0</v>
      </c>
      <c r="X209" s="238">
        <v>0</v>
      </c>
      <c r="Y209" s="238">
        <v>0</v>
      </c>
    </row>
    <row r="210" spans="1:25" ht="15" hidden="1" x14ac:dyDescent="0.2">
      <c r="A210" s="4">
        <v>73</v>
      </c>
      <c r="B210" s="239">
        <v>73</v>
      </c>
      <c r="C210" s="168">
        <v>50715</v>
      </c>
      <c r="D210" s="168">
        <v>46026</v>
      </c>
      <c r="E210" s="168">
        <v>33037</v>
      </c>
      <c r="F210" s="168">
        <v>24136</v>
      </c>
      <c r="G210" s="28"/>
      <c r="I210" s="166"/>
      <c r="J210" s="166"/>
      <c r="K210" s="166"/>
      <c r="L210" s="166"/>
      <c r="M210" s="3"/>
      <c r="N210" s="3"/>
      <c r="U210" s="238">
        <v>0</v>
      </c>
      <c r="V210" s="238">
        <v>0</v>
      </c>
      <c r="W210" s="238">
        <v>0</v>
      </c>
      <c r="X210" s="238">
        <v>0</v>
      </c>
      <c r="Y210" s="238">
        <v>0</v>
      </c>
    </row>
    <row r="211" spans="1:25" ht="15" hidden="1" x14ac:dyDescent="0.2">
      <c r="A211" s="4">
        <v>74</v>
      </c>
      <c r="B211" s="239">
        <v>74</v>
      </c>
      <c r="C211" s="168">
        <v>54434</v>
      </c>
      <c r="D211" s="168">
        <v>49399</v>
      </c>
      <c r="E211" s="168">
        <v>35500</v>
      </c>
      <c r="F211" s="168">
        <v>25935</v>
      </c>
      <c r="G211" s="28"/>
      <c r="I211" s="166"/>
      <c r="J211" s="166"/>
      <c r="K211" s="166"/>
      <c r="L211" s="166"/>
      <c r="M211" s="3"/>
      <c r="N211" s="3"/>
      <c r="U211" s="238">
        <v>0</v>
      </c>
      <c r="V211" s="238">
        <v>0</v>
      </c>
      <c r="W211" s="238">
        <v>0</v>
      </c>
      <c r="X211" s="238">
        <v>0</v>
      </c>
      <c r="Y211" s="238">
        <v>0</v>
      </c>
    </row>
    <row r="212" spans="1:25" ht="15" hidden="1" x14ac:dyDescent="0.2">
      <c r="A212" s="4">
        <v>75</v>
      </c>
      <c r="B212" s="239">
        <v>75</v>
      </c>
      <c r="C212" s="168">
        <v>58298</v>
      </c>
      <c r="D212" s="168">
        <v>52908</v>
      </c>
      <c r="E212" s="168">
        <v>38061</v>
      </c>
      <c r="F212" s="168">
        <v>27807</v>
      </c>
      <c r="G212" s="28"/>
      <c r="I212" s="166"/>
      <c r="J212" s="166"/>
      <c r="K212" s="166"/>
      <c r="L212" s="166"/>
      <c r="M212" s="3"/>
      <c r="N212" s="3"/>
      <c r="U212" s="238">
        <v>0</v>
      </c>
      <c r="V212" s="238">
        <v>0</v>
      </c>
      <c r="W212" s="238">
        <v>0</v>
      </c>
      <c r="X212" s="238">
        <v>0</v>
      </c>
      <c r="Y212" s="238">
        <v>0</v>
      </c>
    </row>
    <row r="213" spans="1:25" ht="15" hidden="1" x14ac:dyDescent="0.2">
      <c r="A213" s="4">
        <v>76</v>
      </c>
      <c r="B213" s="239">
        <v>75</v>
      </c>
      <c r="C213" s="168">
        <v>58298</v>
      </c>
      <c r="D213" s="168">
        <v>52908</v>
      </c>
      <c r="E213" s="168">
        <v>38061</v>
      </c>
      <c r="F213" s="168">
        <v>27807</v>
      </c>
      <c r="G213" s="28"/>
      <c r="I213" s="166"/>
      <c r="J213" s="166"/>
      <c r="K213" s="166"/>
      <c r="L213" s="166"/>
      <c r="M213" s="3"/>
      <c r="N213" s="3"/>
      <c r="U213" s="238">
        <v>0</v>
      </c>
      <c r="V213" s="238">
        <v>0</v>
      </c>
      <c r="W213" s="238">
        <v>0</v>
      </c>
      <c r="X213" s="238">
        <v>0</v>
      </c>
      <c r="Y213" s="238">
        <v>0</v>
      </c>
    </row>
    <row r="214" spans="1:25" ht="15" hidden="1" x14ac:dyDescent="0.2">
      <c r="A214" s="4">
        <v>77</v>
      </c>
      <c r="B214" s="239">
        <v>75</v>
      </c>
      <c r="C214" s="168">
        <v>58298</v>
      </c>
      <c r="D214" s="168">
        <v>52908</v>
      </c>
      <c r="E214" s="168">
        <v>38061</v>
      </c>
      <c r="F214" s="168">
        <v>27807</v>
      </c>
      <c r="G214" s="28"/>
      <c r="I214" s="166"/>
      <c r="J214" s="166"/>
      <c r="K214" s="166"/>
      <c r="L214" s="166"/>
      <c r="M214" s="3"/>
      <c r="N214" s="3"/>
      <c r="U214" s="238">
        <v>0</v>
      </c>
      <c r="V214" s="238">
        <v>0</v>
      </c>
      <c r="W214" s="238">
        <v>0</v>
      </c>
      <c r="X214" s="238">
        <v>0</v>
      </c>
      <c r="Y214" s="238">
        <v>0</v>
      </c>
    </row>
    <row r="215" spans="1:25" ht="15" hidden="1" x14ac:dyDescent="0.2">
      <c r="A215" s="4">
        <v>78</v>
      </c>
      <c r="B215" s="239">
        <v>75</v>
      </c>
      <c r="C215" s="168">
        <v>58298</v>
      </c>
      <c r="D215" s="168">
        <v>52908</v>
      </c>
      <c r="E215" s="168">
        <v>38061</v>
      </c>
      <c r="F215" s="168">
        <v>27807</v>
      </c>
      <c r="G215" s="28"/>
      <c r="I215" s="166"/>
      <c r="J215" s="166"/>
      <c r="K215" s="166"/>
      <c r="L215" s="166"/>
      <c r="M215" s="3"/>
      <c r="N215" s="3"/>
      <c r="U215" s="238">
        <v>0</v>
      </c>
      <c r="V215" s="238">
        <v>0</v>
      </c>
      <c r="W215" s="238">
        <v>0</v>
      </c>
      <c r="X215" s="238">
        <v>0</v>
      </c>
      <c r="Y215" s="238">
        <v>0</v>
      </c>
    </row>
    <row r="216" spans="1:25" ht="15" hidden="1" x14ac:dyDescent="0.2">
      <c r="A216" s="4">
        <v>79</v>
      </c>
      <c r="B216" s="239">
        <v>75</v>
      </c>
      <c r="C216" s="168">
        <v>58298</v>
      </c>
      <c r="D216" s="168">
        <v>52908</v>
      </c>
      <c r="E216" s="168">
        <v>38061</v>
      </c>
      <c r="F216" s="168">
        <v>27807</v>
      </c>
      <c r="G216" s="28"/>
      <c r="I216" s="166"/>
      <c r="J216" s="166"/>
      <c r="K216" s="166"/>
      <c r="L216" s="166"/>
      <c r="M216" s="3"/>
      <c r="N216" s="3"/>
      <c r="U216" s="238">
        <v>0</v>
      </c>
      <c r="V216" s="238">
        <v>0</v>
      </c>
      <c r="W216" s="238">
        <v>0</v>
      </c>
      <c r="X216" s="238">
        <v>0</v>
      </c>
      <c r="Y216" s="238">
        <v>0</v>
      </c>
    </row>
    <row r="217" spans="1:25" ht="15" hidden="1" x14ac:dyDescent="0.2">
      <c r="A217" s="4">
        <v>80</v>
      </c>
      <c r="B217" s="239">
        <v>75</v>
      </c>
      <c r="C217" s="168">
        <v>58298</v>
      </c>
      <c r="D217" s="168">
        <v>52908</v>
      </c>
      <c r="E217" s="168">
        <v>38061</v>
      </c>
      <c r="F217" s="168">
        <v>27807</v>
      </c>
      <c r="G217" s="28"/>
      <c r="I217" s="166"/>
      <c r="J217" s="166"/>
      <c r="K217" s="166"/>
      <c r="L217" s="166"/>
      <c r="M217" s="3"/>
      <c r="N217" s="3"/>
      <c r="U217" s="238">
        <v>0</v>
      </c>
      <c r="V217" s="238">
        <v>0</v>
      </c>
      <c r="W217" s="238">
        <v>0</v>
      </c>
      <c r="X217" s="238">
        <v>0</v>
      </c>
      <c r="Y217" s="238">
        <v>0</v>
      </c>
    </row>
    <row r="218" spans="1:25" ht="15" hidden="1" x14ac:dyDescent="0.2">
      <c r="A218" s="4">
        <v>81</v>
      </c>
      <c r="B218" s="239">
        <v>75</v>
      </c>
      <c r="C218" s="168">
        <v>58298</v>
      </c>
      <c r="D218" s="168">
        <v>52908</v>
      </c>
      <c r="E218" s="168">
        <v>38061</v>
      </c>
      <c r="F218" s="168">
        <v>27807</v>
      </c>
      <c r="G218" s="28"/>
      <c r="I218" s="166"/>
      <c r="J218" s="166"/>
      <c r="K218" s="166"/>
      <c r="L218" s="166"/>
      <c r="M218" s="3"/>
      <c r="N218" s="3"/>
      <c r="U218" s="238">
        <v>0</v>
      </c>
      <c r="V218" s="238">
        <v>0</v>
      </c>
      <c r="W218" s="238">
        <v>0</v>
      </c>
      <c r="X218" s="238">
        <v>0</v>
      </c>
      <c r="Y218" s="238">
        <v>0</v>
      </c>
    </row>
    <row r="219" spans="1:25" ht="15" hidden="1" x14ac:dyDescent="0.2">
      <c r="A219" s="4">
        <v>82</v>
      </c>
      <c r="B219" s="239">
        <v>75</v>
      </c>
      <c r="C219" s="168">
        <v>58298</v>
      </c>
      <c r="D219" s="168">
        <v>52908</v>
      </c>
      <c r="E219" s="168">
        <v>38061</v>
      </c>
      <c r="F219" s="168">
        <v>27807</v>
      </c>
      <c r="G219" s="28"/>
      <c r="I219" s="166"/>
      <c r="J219" s="166"/>
      <c r="K219" s="166"/>
      <c r="L219" s="166"/>
      <c r="M219" s="3"/>
      <c r="N219" s="3"/>
      <c r="U219" s="238">
        <v>0</v>
      </c>
      <c r="V219" s="238">
        <v>0</v>
      </c>
      <c r="W219" s="238">
        <v>0</v>
      </c>
      <c r="X219" s="238">
        <v>0</v>
      </c>
      <c r="Y219" s="238">
        <v>0</v>
      </c>
    </row>
    <row r="220" spans="1:25" ht="15" hidden="1" x14ac:dyDescent="0.2">
      <c r="A220" s="4">
        <v>83</v>
      </c>
      <c r="B220" s="239">
        <v>75</v>
      </c>
      <c r="C220" s="168">
        <v>58298</v>
      </c>
      <c r="D220" s="168">
        <v>52908</v>
      </c>
      <c r="E220" s="168">
        <v>38061</v>
      </c>
      <c r="F220" s="168">
        <v>27807</v>
      </c>
      <c r="G220" s="28"/>
      <c r="I220" s="166"/>
      <c r="J220" s="166"/>
      <c r="K220" s="166"/>
      <c r="L220" s="166"/>
      <c r="M220" s="3"/>
      <c r="N220" s="3"/>
      <c r="U220" s="238">
        <v>0</v>
      </c>
      <c r="V220" s="238">
        <v>0</v>
      </c>
      <c r="W220" s="238">
        <v>0</v>
      </c>
      <c r="X220" s="238">
        <v>0</v>
      </c>
      <c r="Y220" s="238">
        <v>0</v>
      </c>
    </row>
    <row r="221" spans="1:25" ht="15" hidden="1" x14ac:dyDescent="0.2">
      <c r="A221" s="4">
        <v>84</v>
      </c>
      <c r="B221" s="239">
        <v>75</v>
      </c>
      <c r="C221" s="168">
        <v>58298</v>
      </c>
      <c r="D221" s="168">
        <v>52908</v>
      </c>
      <c r="E221" s="168">
        <v>38061</v>
      </c>
      <c r="F221" s="168">
        <v>27807</v>
      </c>
      <c r="G221" s="28"/>
      <c r="I221" s="166"/>
      <c r="J221" s="166"/>
      <c r="K221" s="166"/>
      <c r="L221" s="166"/>
      <c r="M221" s="3"/>
      <c r="N221" s="3"/>
      <c r="U221" s="238">
        <v>0</v>
      </c>
      <c r="V221" s="238">
        <v>0</v>
      </c>
      <c r="W221" s="238">
        <v>0</v>
      </c>
      <c r="X221" s="238">
        <v>0</v>
      </c>
      <c r="Y221" s="238">
        <v>0</v>
      </c>
    </row>
    <row r="222" spans="1:25" ht="15" hidden="1" x14ac:dyDescent="0.2">
      <c r="A222" s="4">
        <v>1</v>
      </c>
      <c r="B222" s="240" t="s">
        <v>92</v>
      </c>
      <c r="C222" s="168">
        <v>2765</v>
      </c>
      <c r="D222" s="168">
        <v>2508</v>
      </c>
      <c r="E222" s="168">
        <v>1912</v>
      </c>
      <c r="F222" s="168">
        <v>1396</v>
      </c>
      <c r="G222" s="27"/>
      <c r="I222" s="166"/>
      <c r="J222" s="166"/>
      <c r="K222" s="166"/>
      <c r="L222" s="166"/>
      <c r="M222" s="3"/>
      <c r="N222" s="3"/>
      <c r="U222" s="238">
        <v>0</v>
      </c>
      <c r="V222" s="238">
        <v>0</v>
      </c>
      <c r="W222" s="238">
        <v>0</v>
      </c>
      <c r="X222" s="238">
        <v>0</v>
      </c>
      <c r="Y222" s="238">
        <v>0</v>
      </c>
    </row>
    <row r="223" spans="1:25" ht="15" hidden="1" x14ac:dyDescent="0.2">
      <c r="A223" s="4">
        <v>2</v>
      </c>
      <c r="B223" s="240" t="s">
        <v>93</v>
      </c>
      <c r="C223" s="168">
        <v>4700</v>
      </c>
      <c r="D223" s="168">
        <v>4266</v>
      </c>
      <c r="E223" s="168">
        <v>3246</v>
      </c>
      <c r="F223" s="168">
        <v>2373</v>
      </c>
      <c r="G223" s="28"/>
      <c r="I223" s="166"/>
      <c r="J223" s="166"/>
      <c r="K223" s="166"/>
      <c r="L223" s="166"/>
      <c r="M223" s="3"/>
      <c r="N223" s="3"/>
      <c r="U223" s="238">
        <v>0</v>
      </c>
      <c r="V223" s="238">
        <v>0</v>
      </c>
      <c r="W223" s="238">
        <v>0</v>
      </c>
      <c r="X223" s="238">
        <v>0</v>
      </c>
      <c r="Y223" s="238">
        <v>0</v>
      </c>
    </row>
    <row r="224" spans="1:25" ht="15" hidden="1" x14ac:dyDescent="0.2">
      <c r="A224" s="4">
        <v>3</v>
      </c>
      <c r="B224" s="240" t="s">
        <v>94</v>
      </c>
      <c r="C224" s="168">
        <v>6633</v>
      </c>
      <c r="D224" s="168">
        <v>6020</v>
      </c>
      <c r="E224" s="168">
        <v>4583</v>
      </c>
      <c r="F224" s="168">
        <v>3348</v>
      </c>
      <c r="G224" s="28"/>
      <c r="I224" s="166"/>
      <c r="J224" s="166"/>
      <c r="K224" s="166"/>
      <c r="L224" s="166"/>
      <c r="M224" s="3"/>
      <c r="N224" s="3"/>
      <c r="U224" s="238">
        <v>0</v>
      </c>
      <c r="V224" s="238">
        <v>0</v>
      </c>
      <c r="W224" s="238">
        <v>0</v>
      </c>
      <c r="X224" s="238">
        <v>0</v>
      </c>
      <c r="Y224" s="238">
        <v>0</v>
      </c>
    </row>
    <row r="225" spans="1:25" hidden="1" x14ac:dyDescent="0.15">
      <c r="A225" s="4"/>
      <c r="B225" s="7"/>
      <c r="C225" s="8"/>
      <c r="D225" s="8"/>
      <c r="E225" s="8"/>
      <c r="F225" s="8"/>
      <c r="G225" s="8"/>
    </row>
    <row r="226" spans="1:25" ht="18" hidden="1" x14ac:dyDescent="0.2">
      <c r="A226" s="327" t="s">
        <v>14</v>
      </c>
      <c r="B226" s="328"/>
      <c r="C226" s="328"/>
      <c r="D226" s="328"/>
      <c r="E226" s="328"/>
      <c r="F226" s="328"/>
      <c r="G226" s="328"/>
    </row>
    <row r="227" spans="1:25" hidden="1" x14ac:dyDescent="0.15">
      <c r="A227" s="323" t="s">
        <v>0</v>
      </c>
      <c r="B227" s="324"/>
      <c r="C227" s="324"/>
      <c r="D227" s="324"/>
      <c r="E227" s="324"/>
      <c r="F227" s="324"/>
      <c r="G227" s="324"/>
      <c r="H227" s="29"/>
    </row>
    <row r="228" spans="1:25" hidden="1" x14ac:dyDescent="0.15">
      <c r="A228" s="4" t="s">
        <v>1</v>
      </c>
      <c r="B228" s="5" t="s">
        <v>1</v>
      </c>
      <c r="C228" s="30">
        <v>2000</v>
      </c>
      <c r="D228" s="30">
        <v>3500</v>
      </c>
      <c r="E228" s="6">
        <v>5000</v>
      </c>
      <c r="F228" s="6"/>
      <c r="G228" s="6"/>
      <c r="U228" s="236">
        <v>2</v>
      </c>
      <c r="V228" s="236">
        <v>6</v>
      </c>
      <c r="W228" s="236">
        <v>10</v>
      </c>
      <c r="X228" s="236">
        <v>14</v>
      </c>
      <c r="Y228" s="236">
        <v>18</v>
      </c>
    </row>
    <row r="229" spans="1:25" ht="15" hidden="1" x14ac:dyDescent="0.2">
      <c r="A229" s="4">
        <v>18</v>
      </c>
      <c r="B229" s="5">
        <v>18</v>
      </c>
      <c r="C229" s="9">
        <f>C155*$K$2</f>
        <v>610.5866666666667</v>
      </c>
      <c r="D229" s="9">
        <f t="shared" ref="D229:F229" si="5">D155*$K$2</f>
        <v>553.84</v>
      </c>
      <c r="E229" s="9">
        <f t="shared" si="5"/>
        <v>416.64000000000004</v>
      </c>
      <c r="F229" s="9">
        <f t="shared" si="5"/>
        <v>304.36</v>
      </c>
      <c r="G229" s="9">
        <v>0</v>
      </c>
      <c r="I229" s="166"/>
      <c r="J229" s="166"/>
      <c r="K229" s="166"/>
      <c r="L229" s="166"/>
      <c r="U229" s="238">
        <v>0</v>
      </c>
      <c r="V229" s="238">
        <v>0</v>
      </c>
      <c r="W229" s="238">
        <v>0</v>
      </c>
      <c r="X229" s="238">
        <v>0</v>
      </c>
      <c r="Y229" s="238">
        <v>0</v>
      </c>
    </row>
    <row r="230" spans="1:25" ht="15" hidden="1" x14ac:dyDescent="0.2">
      <c r="A230" s="4">
        <v>19</v>
      </c>
      <c r="B230" s="5">
        <v>18</v>
      </c>
      <c r="C230" s="9">
        <f t="shared" ref="C230:F293" si="6">C156*$K$2</f>
        <v>610.5866666666667</v>
      </c>
      <c r="D230" s="9">
        <f t="shared" si="6"/>
        <v>553.84</v>
      </c>
      <c r="E230" s="9">
        <f t="shared" si="6"/>
        <v>416.64000000000004</v>
      </c>
      <c r="F230" s="9">
        <f t="shared" si="6"/>
        <v>304.36</v>
      </c>
      <c r="G230" s="9">
        <v>0</v>
      </c>
      <c r="I230" s="166"/>
      <c r="J230" s="166"/>
      <c r="K230" s="166"/>
      <c r="L230" s="166"/>
      <c r="U230" s="238">
        <v>0</v>
      </c>
      <c r="V230" s="238">
        <v>0</v>
      </c>
      <c r="W230" s="238">
        <v>0</v>
      </c>
      <c r="X230" s="238">
        <v>0</v>
      </c>
      <c r="Y230" s="238">
        <v>0</v>
      </c>
    </row>
    <row r="231" spans="1:25" ht="15" hidden="1" x14ac:dyDescent="0.2">
      <c r="A231" s="4">
        <v>20</v>
      </c>
      <c r="B231" s="5">
        <v>18</v>
      </c>
      <c r="C231" s="9">
        <f t="shared" si="6"/>
        <v>610.5866666666667</v>
      </c>
      <c r="D231" s="9">
        <f t="shared" si="6"/>
        <v>553.84</v>
      </c>
      <c r="E231" s="9">
        <f t="shared" si="6"/>
        <v>416.64000000000004</v>
      </c>
      <c r="F231" s="9">
        <f t="shared" si="6"/>
        <v>304.36</v>
      </c>
      <c r="G231" s="9">
        <v>0</v>
      </c>
      <c r="I231" s="166"/>
      <c r="J231" s="166"/>
      <c r="K231" s="166"/>
      <c r="L231" s="166"/>
      <c r="U231" s="238">
        <v>0</v>
      </c>
      <c r="V231" s="238">
        <v>0</v>
      </c>
      <c r="W231" s="238">
        <v>0</v>
      </c>
      <c r="X231" s="238">
        <v>0</v>
      </c>
      <c r="Y231" s="238">
        <v>0</v>
      </c>
    </row>
    <row r="232" spans="1:25" ht="15" hidden="1" x14ac:dyDescent="0.2">
      <c r="A232" s="4">
        <v>21</v>
      </c>
      <c r="B232" s="5">
        <v>18</v>
      </c>
      <c r="C232" s="9">
        <f t="shared" si="6"/>
        <v>610.5866666666667</v>
      </c>
      <c r="D232" s="9">
        <f t="shared" si="6"/>
        <v>553.84</v>
      </c>
      <c r="E232" s="9">
        <f t="shared" si="6"/>
        <v>416.64000000000004</v>
      </c>
      <c r="F232" s="9">
        <f t="shared" si="6"/>
        <v>304.36</v>
      </c>
      <c r="G232" s="9">
        <v>0</v>
      </c>
      <c r="I232" s="166"/>
      <c r="J232" s="166"/>
      <c r="K232" s="166"/>
      <c r="L232" s="166"/>
      <c r="U232" s="238">
        <v>0</v>
      </c>
      <c r="V232" s="238">
        <v>0</v>
      </c>
      <c r="W232" s="238">
        <v>0</v>
      </c>
      <c r="X232" s="238">
        <v>0</v>
      </c>
      <c r="Y232" s="238">
        <v>0</v>
      </c>
    </row>
    <row r="233" spans="1:25" ht="15" hidden="1" x14ac:dyDescent="0.2">
      <c r="A233" s="4">
        <v>22</v>
      </c>
      <c r="B233" s="5">
        <v>18</v>
      </c>
      <c r="C233" s="9">
        <f t="shared" si="6"/>
        <v>610.5866666666667</v>
      </c>
      <c r="D233" s="9">
        <f t="shared" si="6"/>
        <v>553.84</v>
      </c>
      <c r="E233" s="9">
        <f t="shared" si="6"/>
        <v>416.64000000000004</v>
      </c>
      <c r="F233" s="9">
        <f t="shared" si="6"/>
        <v>304.36</v>
      </c>
      <c r="G233" s="9">
        <v>0</v>
      </c>
      <c r="I233" s="166"/>
      <c r="J233" s="166"/>
      <c r="K233" s="166"/>
      <c r="L233" s="166"/>
      <c r="U233" s="238">
        <v>0</v>
      </c>
      <c r="V233" s="238">
        <v>0</v>
      </c>
      <c r="W233" s="238">
        <v>0</v>
      </c>
      <c r="X233" s="238">
        <v>0</v>
      </c>
      <c r="Y233" s="238">
        <v>0</v>
      </c>
    </row>
    <row r="234" spans="1:25" ht="15" hidden="1" x14ac:dyDescent="0.2">
      <c r="A234" s="4">
        <v>23</v>
      </c>
      <c r="B234" s="5">
        <v>18</v>
      </c>
      <c r="C234" s="9">
        <f t="shared" si="6"/>
        <v>610.5866666666667</v>
      </c>
      <c r="D234" s="9">
        <f t="shared" si="6"/>
        <v>553.84</v>
      </c>
      <c r="E234" s="9">
        <f t="shared" si="6"/>
        <v>416.64000000000004</v>
      </c>
      <c r="F234" s="9">
        <f t="shared" si="6"/>
        <v>304.36</v>
      </c>
      <c r="G234" s="9">
        <v>0</v>
      </c>
      <c r="I234" s="166"/>
      <c r="J234" s="166"/>
      <c r="K234" s="166"/>
      <c r="L234" s="166"/>
      <c r="U234" s="238">
        <v>0</v>
      </c>
      <c r="V234" s="238">
        <v>0</v>
      </c>
      <c r="W234" s="238">
        <v>0</v>
      </c>
      <c r="X234" s="238">
        <v>0</v>
      </c>
      <c r="Y234" s="238">
        <v>0</v>
      </c>
    </row>
    <row r="235" spans="1:25" ht="15" hidden="1" x14ac:dyDescent="0.2">
      <c r="A235" s="4">
        <v>24</v>
      </c>
      <c r="B235" s="5">
        <v>18</v>
      </c>
      <c r="C235" s="9">
        <f t="shared" si="6"/>
        <v>610.5866666666667</v>
      </c>
      <c r="D235" s="9">
        <f t="shared" si="6"/>
        <v>553.84</v>
      </c>
      <c r="E235" s="9">
        <f t="shared" si="6"/>
        <v>416.64000000000004</v>
      </c>
      <c r="F235" s="9">
        <f t="shared" si="6"/>
        <v>304.36</v>
      </c>
      <c r="G235" s="9">
        <v>0</v>
      </c>
      <c r="I235" s="166"/>
      <c r="J235" s="166"/>
      <c r="K235" s="166"/>
      <c r="L235" s="166"/>
      <c r="U235" s="238">
        <v>0</v>
      </c>
      <c r="V235" s="238">
        <v>0</v>
      </c>
      <c r="W235" s="238">
        <v>0</v>
      </c>
      <c r="X235" s="238">
        <v>0</v>
      </c>
      <c r="Y235" s="238">
        <v>0</v>
      </c>
    </row>
    <row r="236" spans="1:25" ht="15" hidden="1" x14ac:dyDescent="0.2">
      <c r="A236" s="4">
        <v>25</v>
      </c>
      <c r="B236" s="5">
        <v>25</v>
      </c>
      <c r="C236" s="9">
        <f t="shared" si="6"/>
        <v>652.5866666666667</v>
      </c>
      <c r="D236" s="9">
        <f t="shared" si="6"/>
        <v>591.82666666666671</v>
      </c>
      <c r="E236" s="9">
        <f t="shared" si="6"/>
        <v>440.53333333333336</v>
      </c>
      <c r="F236" s="9">
        <f t="shared" si="6"/>
        <v>321.90666666666669</v>
      </c>
      <c r="G236" s="9">
        <v>0</v>
      </c>
      <c r="I236" s="166"/>
      <c r="J236" s="166"/>
      <c r="K236" s="166"/>
      <c r="L236" s="166"/>
      <c r="U236" s="238">
        <v>0</v>
      </c>
      <c r="V236" s="238">
        <v>0</v>
      </c>
      <c r="W236" s="238">
        <v>0</v>
      </c>
      <c r="X236" s="238">
        <v>0</v>
      </c>
      <c r="Y236" s="238">
        <v>0</v>
      </c>
    </row>
    <row r="237" spans="1:25" ht="15" hidden="1" x14ac:dyDescent="0.2">
      <c r="A237" s="4">
        <v>26</v>
      </c>
      <c r="B237" s="5">
        <v>25</v>
      </c>
      <c r="C237" s="9">
        <f t="shared" si="6"/>
        <v>652.5866666666667</v>
      </c>
      <c r="D237" s="9">
        <f t="shared" si="6"/>
        <v>591.82666666666671</v>
      </c>
      <c r="E237" s="9">
        <f t="shared" si="6"/>
        <v>440.53333333333336</v>
      </c>
      <c r="F237" s="9">
        <f t="shared" si="6"/>
        <v>321.90666666666669</v>
      </c>
      <c r="G237" s="9">
        <v>0</v>
      </c>
      <c r="I237" s="166"/>
      <c r="J237" s="166"/>
      <c r="K237" s="166"/>
      <c r="L237" s="166"/>
      <c r="U237" s="238">
        <v>0</v>
      </c>
      <c r="V237" s="238">
        <v>0</v>
      </c>
      <c r="W237" s="238">
        <v>0</v>
      </c>
      <c r="X237" s="238">
        <v>0</v>
      </c>
      <c r="Y237" s="238">
        <v>0</v>
      </c>
    </row>
    <row r="238" spans="1:25" ht="15" hidden="1" x14ac:dyDescent="0.2">
      <c r="A238" s="4">
        <v>27</v>
      </c>
      <c r="B238" s="5">
        <v>25</v>
      </c>
      <c r="C238" s="9">
        <f t="shared" si="6"/>
        <v>652.5866666666667</v>
      </c>
      <c r="D238" s="9">
        <f t="shared" si="6"/>
        <v>591.82666666666671</v>
      </c>
      <c r="E238" s="9">
        <f t="shared" si="6"/>
        <v>440.53333333333336</v>
      </c>
      <c r="F238" s="9">
        <f t="shared" si="6"/>
        <v>321.90666666666669</v>
      </c>
      <c r="G238" s="9">
        <v>0</v>
      </c>
      <c r="I238" s="166"/>
      <c r="J238" s="166"/>
      <c r="K238" s="166"/>
      <c r="L238" s="166"/>
      <c r="U238" s="238">
        <v>0</v>
      </c>
      <c r="V238" s="238">
        <v>0</v>
      </c>
      <c r="W238" s="238">
        <v>0</v>
      </c>
      <c r="X238" s="238">
        <v>0</v>
      </c>
      <c r="Y238" s="238">
        <v>0</v>
      </c>
    </row>
    <row r="239" spans="1:25" ht="15" hidden="1" x14ac:dyDescent="0.2">
      <c r="A239" s="4">
        <v>28</v>
      </c>
      <c r="B239" s="5">
        <v>25</v>
      </c>
      <c r="C239" s="9">
        <f t="shared" si="6"/>
        <v>652.5866666666667</v>
      </c>
      <c r="D239" s="9">
        <f t="shared" si="6"/>
        <v>591.82666666666671</v>
      </c>
      <c r="E239" s="9">
        <f t="shared" si="6"/>
        <v>440.53333333333336</v>
      </c>
      <c r="F239" s="9">
        <f t="shared" si="6"/>
        <v>321.90666666666669</v>
      </c>
      <c r="G239" s="9">
        <v>0</v>
      </c>
      <c r="I239" s="166"/>
      <c r="J239" s="166"/>
      <c r="K239" s="166"/>
      <c r="L239" s="166"/>
      <c r="U239" s="238">
        <v>0</v>
      </c>
      <c r="V239" s="238">
        <v>0</v>
      </c>
      <c r="W239" s="238">
        <v>0</v>
      </c>
      <c r="X239" s="238">
        <v>0</v>
      </c>
      <c r="Y239" s="238">
        <v>0</v>
      </c>
    </row>
    <row r="240" spans="1:25" ht="15" hidden="1" x14ac:dyDescent="0.2">
      <c r="A240" s="4">
        <v>29</v>
      </c>
      <c r="B240" s="5">
        <v>25</v>
      </c>
      <c r="C240" s="9">
        <f t="shared" si="6"/>
        <v>652.5866666666667</v>
      </c>
      <c r="D240" s="9">
        <f t="shared" si="6"/>
        <v>591.82666666666671</v>
      </c>
      <c r="E240" s="9">
        <f t="shared" si="6"/>
        <v>440.53333333333336</v>
      </c>
      <c r="F240" s="9">
        <f t="shared" si="6"/>
        <v>321.90666666666669</v>
      </c>
      <c r="G240" s="9">
        <v>0</v>
      </c>
      <c r="I240" s="166"/>
      <c r="J240" s="166"/>
      <c r="K240" s="166"/>
      <c r="L240" s="166"/>
      <c r="U240" s="238">
        <v>0</v>
      </c>
      <c r="V240" s="238">
        <v>0</v>
      </c>
      <c r="W240" s="238">
        <v>0</v>
      </c>
      <c r="X240" s="238">
        <v>0</v>
      </c>
      <c r="Y240" s="238">
        <v>0</v>
      </c>
    </row>
    <row r="241" spans="1:25" ht="15" hidden="1" x14ac:dyDescent="0.2">
      <c r="A241" s="4">
        <v>30</v>
      </c>
      <c r="B241" s="5">
        <v>30</v>
      </c>
      <c r="C241" s="9">
        <f t="shared" si="6"/>
        <v>725.57333333333338</v>
      </c>
      <c r="D241" s="9">
        <f t="shared" si="6"/>
        <v>658.4666666666667</v>
      </c>
      <c r="E241" s="9">
        <f t="shared" si="6"/>
        <v>483.65333333333336</v>
      </c>
      <c r="F241" s="9">
        <f t="shared" si="6"/>
        <v>353.26666666666671</v>
      </c>
      <c r="G241" s="9">
        <v>0</v>
      </c>
      <c r="I241" s="166"/>
      <c r="J241" s="166"/>
      <c r="K241" s="166"/>
      <c r="L241" s="166"/>
      <c r="U241" s="238">
        <v>0</v>
      </c>
      <c r="V241" s="238">
        <v>0</v>
      </c>
      <c r="W241" s="238">
        <v>0</v>
      </c>
      <c r="X241" s="238">
        <v>0</v>
      </c>
      <c r="Y241" s="238">
        <v>0</v>
      </c>
    </row>
    <row r="242" spans="1:25" ht="15" hidden="1" x14ac:dyDescent="0.2">
      <c r="A242" s="4">
        <v>31</v>
      </c>
      <c r="B242" s="5">
        <v>30</v>
      </c>
      <c r="C242" s="9">
        <f t="shared" si="6"/>
        <v>725.57333333333338</v>
      </c>
      <c r="D242" s="9">
        <f t="shared" si="6"/>
        <v>658.4666666666667</v>
      </c>
      <c r="E242" s="9">
        <f t="shared" si="6"/>
        <v>483.65333333333336</v>
      </c>
      <c r="F242" s="9">
        <f t="shared" si="6"/>
        <v>353.26666666666671</v>
      </c>
      <c r="G242" s="9">
        <v>0</v>
      </c>
      <c r="I242" s="166"/>
      <c r="J242" s="166"/>
      <c r="K242" s="166"/>
      <c r="L242" s="166"/>
      <c r="U242" s="238">
        <v>0</v>
      </c>
      <c r="V242" s="238">
        <v>0</v>
      </c>
      <c r="W242" s="238">
        <v>0</v>
      </c>
      <c r="X242" s="238">
        <v>0</v>
      </c>
      <c r="Y242" s="238">
        <v>0</v>
      </c>
    </row>
    <row r="243" spans="1:25" ht="15" hidden="1" x14ac:dyDescent="0.2">
      <c r="A243" s="4">
        <v>32</v>
      </c>
      <c r="B243" s="5">
        <v>30</v>
      </c>
      <c r="C243" s="9">
        <f t="shared" si="6"/>
        <v>725.57333333333338</v>
      </c>
      <c r="D243" s="9">
        <f t="shared" si="6"/>
        <v>658.4666666666667</v>
      </c>
      <c r="E243" s="9">
        <f t="shared" si="6"/>
        <v>483.65333333333336</v>
      </c>
      <c r="F243" s="9">
        <f t="shared" si="6"/>
        <v>353.26666666666671</v>
      </c>
      <c r="G243" s="9">
        <v>0</v>
      </c>
      <c r="I243" s="166"/>
      <c r="J243" s="166"/>
      <c r="K243" s="166"/>
      <c r="L243" s="166"/>
      <c r="U243" s="238">
        <v>0</v>
      </c>
      <c r="V243" s="238">
        <v>0</v>
      </c>
      <c r="W243" s="238">
        <v>0</v>
      </c>
      <c r="X243" s="238">
        <v>0</v>
      </c>
      <c r="Y243" s="238">
        <v>0</v>
      </c>
    </row>
    <row r="244" spans="1:25" ht="15" hidden="1" x14ac:dyDescent="0.2">
      <c r="A244" s="4">
        <v>33</v>
      </c>
      <c r="B244" s="5">
        <v>30</v>
      </c>
      <c r="C244" s="9">
        <f t="shared" si="6"/>
        <v>725.57333333333338</v>
      </c>
      <c r="D244" s="9">
        <f t="shared" si="6"/>
        <v>658.4666666666667</v>
      </c>
      <c r="E244" s="9">
        <f t="shared" si="6"/>
        <v>483.65333333333336</v>
      </c>
      <c r="F244" s="9">
        <f t="shared" si="6"/>
        <v>353.26666666666671</v>
      </c>
      <c r="G244" s="9">
        <v>0</v>
      </c>
      <c r="I244" s="166"/>
      <c r="J244" s="166"/>
      <c r="K244" s="166"/>
      <c r="L244" s="166"/>
      <c r="U244" s="238">
        <v>0</v>
      </c>
      <c r="V244" s="238">
        <v>0</v>
      </c>
      <c r="W244" s="238">
        <v>0</v>
      </c>
      <c r="X244" s="238">
        <v>0</v>
      </c>
      <c r="Y244" s="238">
        <v>0</v>
      </c>
    </row>
    <row r="245" spans="1:25" ht="15" hidden="1" x14ac:dyDescent="0.2">
      <c r="A245" s="4">
        <v>34</v>
      </c>
      <c r="B245" s="5">
        <v>30</v>
      </c>
      <c r="C245" s="9">
        <f t="shared" si="6"/>
        <v>725.57333333333338</v>
      </c>
      <c r="D245" s="9">
        <f t="shared" si="6"/>
        <v>658.4666666666667</v>
      </c>
      <c r="E245" s="9">
        <f t="shared" si="6"/>
        <v>483.65333333333336</v>
      </c>
      <c r="F245" s="9">
        <f t="shared" si="6"/>
        <v>353.26666666666671</v>
      </c>
      <c r="G245" s="9">
        <v>0</v>
      </c>
      <c r="I245" s="166"/>
      <c r="J245" s="166"/>
      <c r="K245" s="166"/>
      <c r="L245" s="166"/>
      <c r="U245" s="238">
        <v>0</v>
      </c>
      <c r="V245" s="238">
        <v>0</v>
      </c>
      <c r="W245" s="238">
        <v>0</v>
      </c>
      <c r="X245" s="238">
        <v>0</v>
      </c>
      <c r="Y245" s="238">
        <v>0</v>
      </c>
    </row>
    <row r="246" spans="1:25" ht="15" hidden="1" x14ac:dyDescent="0.2">
      <c r="A246" s="4">
        <v>35</v>
      </c>
      <c r="B246" s="5">
        <v>35</v>
      </c>
      <c r="C246" s="9">
        <f t="shared" si="6"/>
        <v>809.66666666666674</v>
      </c>
      <c r="D246" s="9">
        <f t="shared" si="6"/>
        <v>734.90666666666675</v>
      </c>
      <c r="E246" s="9">
        <f t="shared" si="6"/>
        <v>534.61333333333334</v>
      </c>
      <c r="F246" s="9">
        <f t="shared" si="6"/>
        <v>390.50666666666666</v>
      </c>
      <c r="G246" s="9">
        <v>0</v>
      </c>
      <c r="I246" s="166"/>
      <c r="J246" s="166"/>
      <c r="K246" s="166"/>
      <c r="L246" s="166"/>
      <c r="U246" s="238">
        <v>0</v>
      </c>
      <c r="V246" s="238">
        <v>0</v>
      </c>
      <c r="W246" s="238">
        <v>0</v>
      </c>
      <c r="X246" s="238">
        <v>0</v>
      </c>
      <c r="Y246" s="238">
        <v>0</v>
      </c>
    </row>
    <row r="247" spans="1:25" ht="15" hidden="1" x14ac:dyDescent="0.2">
      <c r="A247" s="4">
        <v>36</v>
      </c>
      <c r="B247" s="5">
        <v>35</v>
      </c>
      <c r="C247" s="9">
        <f t="shared" si="6"/>
        <v>809.66666666666674</v>
      </c>
      <c r="D247" s="9">
        <f t="shared" si="6"/>
        <v>734.90666666666675</v>
      </c>
      <c r="E247" s="9">
        <f t="shared" si="6"/>
        <v>534.61333333333334</v>
      </c>
      <c r="F247" s="9">
        <f t="shared" si="6"/>
        <v>390.50666666666666</v>
      </c>
      <c r="G247" s="9">
        <v>0</v>
      </c>
      <c r="I247" s="166"/>
      <c r="J247" s="166"/>
      <c r="K247" s="166"/>
      <c r="L247" s="166"/>
      <c r="U247" s="238">
        <v>0</v>
      </c>
      <c r="V247" s="238">
        <v>0</v>
      </c>
      <c r="W247" s="238">
        <v>0</v>
      </c>
      <c r="X247" s="238">
        <v>0</v>
      </c>
      <c r="Y247" s="238">
        <v>0</v>
      </c>
    </row>
    <row r="248" spans="1:25" ht="15" hidden="1" x14ac:dyDescent="0.2">
      <c r="A248" s="4">
        <v>37</v>
      </c>
      <c r="B248" s="5">
        <v>35</v>
      </c>
      <c r="C248" s="9">
        <f t="shared" si="6"/>
        <v>809.66666666666674</v>
      </c>
      <c r="D248" s="9">
        <f t="shared" si="6"/>
        <v>734.90666666666675</v>
      </c>
      <c r="E248" s="9">
        <f t="shared" si="6"/>
        <v>534.61333333333334</v>
      </c>
      <c r="F248" s="9">
        <f t="shared" si="6"/>
        <v>390.50666666666666</v>
      </c>
      <c r="G248" s="9">
        <v>0</v>
      </c>
      <c r="I248" s="166"/>
      <c r="J248" s="166"/>
      <c r="K248" s="166"/>
      <c r="L248" s="166"/>
      <c r="U248" s="238">
        <v>0</v>
      </c>
      <c r="V248" s="238">
        <v>0</v>
      </c>
      <c r="W248" s="238">
        <v>0</v>
      </c>
      <c r="X248" s="238">
        <v>0</v>
      </c>
      <c r="Y248" s="238">
        <v>0</v>
      </c>
    </row>
    <row r="249" spans="1:25" ht="15" hidden="1" x14ac:dyDescent="0.2">
      <c r="A249" s="4">
        <v>38</v>
      </c>
      <c r="B249" s="5">
        <v>35</v>
      </c>
      <c r="C249" s="9">
        <f t="shared" si="6"/>
        <v>809.66666666666674</v>
      </c>
      <c r="D249" s="9">
        <f t="shared" si="6"/>
        <v>734.90666666666675</v>
      </c>
      <c r="E249" s="9">
        <f t="shared" si="6"/>
        <v>534.61333333333334</v>
      </c>
      <c r="F249" s="9">
        <f t="shared" si="6"/>
        <v>390.50666666666666</v>
      </c>
      <c r="G249" s="9">
        <v>0</v>
      </c>
      <c r="I249" s="166"/>
      <c r="J249" s="166"/>
      <c r="K249" s="166"/>
      <c r="L249" s="166"/>
      <c r="U249" s="238">
        <v>0</v>
      </c>
      <c r="V249" s="238">
        <v>0</v>
      </c>
      <c r="W249" s="238">
        <v>0</v>
      </c>
      <c r="X249" s="238">
        <v>0</v>
      </c>
      <c r="Y249" s="238">
        <v>0</v>
      </c>
    </row>
    <row r="250" spans="1:25" ht="15" hidden="1" x14ac:dyDescent="0.2">
      <c r="A250" s="4">
        <v>39</v>
      </c>
      <c r="B250" s="5">
        <v>35</v>
      </c>
      <c r="C250" s="9">
        <f t="shared" si="6"/>
        <v>809.66666666666674</v>
      </c>
      <c r="D250" s="9">
        <f t="shared" si="6"/>
        <v>734.90666666666675</v>
      </c>
      <c r="E250" s="9">
        <f t="shared" si="6"/>
        <v>534.61333333333334</v>
      </c>
      <c r="F250" s="9">
        <f t="shared" si="6"/>
        <v>390.50666666666666</v>
      </c>
      <c r="G250" s="9">
        <v>0</v>
      </c>
      <c r="I250" s="166"/>
      <c r="J250" s="166"/>
      <c r="K250" s="166"/>
      <c r="L250" s="166"/>
      <c r="U250" s="238">
        <v>0</v>
      </c>
      <c r="V250" s="238">
        <v>0</v>
      </c>
      <c r="W250" s="238">
        <v>0</v>
      </c>
      <c r="X250" s="238">
        <v>0</v>
      </c>
      <c r="Y250" s="238">
        <v>0</v>
      </c>
    </row>
    <row r="251" spans="1:25" ht="15" hidden="1" x14ac:dyDescent="0.2">
      <c r="A251" s="4">
        <v>40</v>
      </c>
      <c r="B251" s="5">
        <v>40</v>
      </c>
      <c r="C251" s="9">
        <f t="shared" si="6"/>
        <v>937.16000000000008</v>
      </c>
      <c r="D251" s="9">
        <f t="shared" si="6"/>
        <v>850.54666666666674</v>
      </c>
      <c r="E251" s="9">
        <f t="shared" si="6"/>
        <v>613.85333333333335</v>
      </c>
      <c r="F251" s="9">
        <f t="shared" si="6"/>
        <v>448.65333333333336</v>
      </c>
      <c r="G251" s="9">
        <v>0</v>
      </c>
      <c r="I251" s="166"/>
      <c r="J251" s="166"/>
      <c r="K251" s="166"/>
      <c r="L251" s="166"/>
      <c r="U251" s="238">
        <v>0</v>
      </c>
      <c r="V251" s="238">
        <v>0</v>
      </c>
      <c r="W251" s="238">
        <v>0</v>
      </c>
      <c r="X251" s="238">
        <v>0</v>
      </c>
      <c r="Y251" s="238">
        <v>0</v>
      </c>
    </row>
    <row r="252" spans="1:25" ht="15" hidden="1" x14ac:dyDescent="0.2">
      <c r="A252" s="4">
        <v>41</v>
      </c>
      <c r="B252" s="5">
        <v>40</v>
      </c>
      <c r="C252" s="9">
        <f t="shared" si="6"/>
        <v>937.16000000000008</v>
      </c>
      <c r="D252" s="9">
        <f t="shared" si="6"/>
        <v>850.54666666666674</v>
      </c>
      <c r="E252" s="9">
        <f t="shared" si="6"/>
        <v>613.85333333333335</v>
      </c>
      <c r="F252" s="9">
        <f t="shared" si="6"/>
        <v>448.65333333333336</v>
      </c>
      <c r="G252" s="9">
        <v>0</v>
      </c>
      <c r="I252" s="166"/>
      <c r="J252" s="166"/>
      <c r="K252" s="166"/>
      <c r="L252" s="166"/>
      <c r="U252" s="238">
        <v>0</v>
      </c>
      <c r="V252" s="238">
        <v>0</v>
      </c>
      <c r="W252" s="238">
        <v>0</v>
      </c>
      <c r="X252" s="238">
        <v>0</v>
      </c>
      <c r="Y252" s="238">
        <v>0</v>
      </c>
    </row>
    <row r="253" spans="1:25" ht="15" hidden="1" x14ac:dyDescent="0.2">
      <c r="A253" s="4">
        <v>42</v>
      </c>
      <c r="B253" s="5">
        <v>40</v>
      </c>
      <c r="C253" s="9">
        <f t="shared" si="6"/>
        <v>937.16000000000008</v>
      </c>
      <c r="D253" s="9">
        <f t="shared" si="6"/>
        <v>850.54666666666674</v>
      </c>
      <c r="E253" s="9">
        <f t="shared" si="6"/>
        <v>613.85333333333335</v>
      </c>
      <c r="F253" s="9">
        <f t="shared" si="6"/>
        <v>448.65333333333336</v>
      </c>
      <c r="G253" s="9">
        <v>0</v>
      </c>
      <c r="I253" s="166"/>
      <c r="J253" s="166"/>
      <c r="K253" s="166"/>
      <c r="L253" s="166"/>
      <c r="U253" s="238">
        <v>0</v>
      </c>
      <c r="V253" s="238">
        <v>0</v>
      </c>
      <c r="W253" s="238">
        <v>0</v>
      </c>
      <c r="X253" s="238">
        <v>0</v>
      </c>
      <c r="Y253" s="238">
        <v>0</v>
      </c>
    </row>
    <row r="254" spans="1:25" ht="15" hidden="1" x14ac:dyDescent="0.2">
      <c r="A254" s="4">
        <v>43</v>
      </c>
      <c r="B254" s="5">
        <v>40</v>
      </c>
      <c r="C254" s="9">
        <f t="shared" si="6"/>
        <v>937.16000000000008</v>
      </c>
      <c r="D254" s="9">
        <f t="shared" si="6"/>
        <v>850.54666666666674</v>
      </c>
      <c r="E254" s="9">
        <f t="shared" si="6"/>
        <v>613.85333333333335</v>
      </c>
      <c r="F254" s="9">
        <f t="shared" si="6"/>
        <v>448.65333333333336</v>
      </c>
      <c r="G254" s="9">
        <v>0</v>
      </c>
      <c r="I254" s="166"/>
      <c r="J254" s="166"/>
      <c r="K254" s="166"/>
      <c r="L254" s="166"/>
      <c r="U254" s="238">
        <v>0</v>
      </c>
      <c r="V254" s="238">
        <v>0</v>
      </c>
      <c r="W254" s="238">
        <v>0</v>
      </c>
      <c r="X254" s="238">
        <v>0</v>
      </c>
      <c r="Y254" s="238">
        <v>0</v>
      </c>
    </row>
    <row r="255" spans="1:25" ht="15" hidden="1" x14ac:dyDescent="0.2">
      <c r="A255" s="4">
        <v>44</v>
      </c>
      <c r="B255" s="5">
        <v>40</v>
      </c>
      <c r="C255" s="9">
        <f t="shared" si="6"/>
        <v>937.16000000000008</v>
      </c>
      <c r="D255" s="9">
        <f t="shared" si="6"/>
        <v>850.54666666666674</v>
      </c>
      <c r="E255" s="9">
        <f t="shared" si="6"/>
        <v>613.85333333333335</v>
      </c>
      <c r="F255" s="9">
        <f t="shared" si="6"/>
        <v>448.65333333333336</v>
      </c>
      <c r="G255" s="9">
        <v>0</v>
      </c>
      <c r="I255" s="166"/>
      <c r="J255" s="166"/>
      <c r="K255" s="166"/>
      <c r="L255" s="166"/>
      <c r="U255" s="238">
        <v>0</v>
      </c>
      <c r="V255" s="238">
        <v>0</v>
      </c>
      <c r="W255" s="238">
        <v>0</v>
      </c>
      <c r="X255" s="238">
        <v>0</v>
      </c>
      <c r="Y255" s="238">
        <v>0</v>
      </c>
    </row>
    <row r="256" spans="1:25" ht="15" hidden="1" x14ac:dyDescent="0.2">
      <c r="A256" s="4">
        <v>45</v>
      </c>
      <c r="B256" s="5">
        <v>45</v>
      </c>
      <c r="C256" s="9">
        <f t="shared" si="6"/>
        <v>1048.6933333333334</v>
      </c>
      <c r="D256" s="9">
        <f t="shared" si="6"/>
        <v>951.81333333333339</v>
      </c>
      <c r="E256" s="9">
        <f t="shared" si="6"/>
        <v>683.2</v>
      </c>
      <c r="F256" s="9">
        <f t="shared" si="6"/>
        <v>499.05333333333334</v>
      </c>
      <c r="G256" s="9">
        <v>0</v>
      </c>
      <c r="I256" s="166"/>
      <c r="J256" s="166"/>
      <c r="K256" s="166"/>
      <c r="L256" s="166"/>
      <c r="U256" s="238">
        <v>0</v>
      </c>
      <c r="V256" s="238">
        <v>0</v>
      </c>
      <c r="W256" s="238">
        <v>0</v>
      </c>
      <c r="X256" s="238">
        <v>0</v>
      </c>
      <c r="Y256" s="238">
        <v>0</v>
      </c>
    </row>
    <row r="257" spans="1:25" ht="15" hidden="1" x14ac:dyDescent="0.2">
      <c r="A257" s="4">
        <v>46</v>
      </c>
      <c r="B257" s="5">
        <v>45</v>
      </c>
      <c r="C257" s="9">
        <f t="shared" si="6"/>
        <v>1048.6933333333334</v>
      </c>
      <c r="D257" s="9">
        <f t="shared" si="6"/>
        <v>951.81333333333339</v>
      </c>
      <c r="E257" s="9">
        <f t="shared" si="6"/>
        <v>683.2</v>
      </c>
      <c r="F257" s="9">
        <f t="shared" si="6"/>
        <v>499.05333333333334</v>
      </c>
      <c r="G257" s="9">
        <v>0</v>
      </c>
      <c r="I257" s="166"/>
      <c r="J257" s="166"/>
      <c r="K257" s="166"/>
      <c r="L257" s="166"/>
      <c r="U257" s="238">
        <v>0</v>
      </c>
      <c r="V257" s="238">
        <v>0</v>
      </c>
      <c r="W257" s="238">
        <v>0</v>
      </c>
      <c r="X257" s="238">
        <v>0</v>
      </c>
      <c r="Y257" s="238">
        <v>0</v>
      </c>
    </row>
    <row r="258" spans="1:25" ht="15" hidden="1" x14ac:dyDescent="0.2">
      <c r="A258" s="4">
        <v>47</v>
      </c>
      <c r="B258" s="5">
        <v>45</v>
      </c>
      <c r="C258" s="9">
        <f t="shared" si="6"/>
        <v>1048.6933333333334</v>
      </c>
      <c r="D258" s="9">
        <f t="shared" si="6"/>
        <v>951.81333333333339</v>
      </c>
      <c r="E258" s="9">
        <f t="shared" si="6"/>
        <v>683.2</v>
      </c>
      <c r="F258" s="9">
        <f t="shared" si="6"/>
        <v>499.05333333333334</v>
      </c>
      <c r="G258" s="9">
        <v>0</v>
      </c>
      <c r="I258" s="166"/>
      <c r="J258" s="166"/>
      <c r="K258" s="166"/>
      <c r="L258" s="166"/>
      <c r="U258" s="238">
        <v>0</v>
      </c>
      <c r="V258" s="238">
        <v>0</v>
      </c>
      <c r="W258" s="238">
        <v>0</v>
      </c>
      <c r="X258" s="238">
        <v>0</v>
      </c>
      <c r="Y258" s="238">
        <v>0</v>
      </c>
    </row>
    <row r="259" spans="1:25" ht="15" hidden="1" x14ac:dyDescent="0.2">
      <c r="A259" s="4">
        <v>48</v>
      </c>
      <c r="B259" s="5">
        <v>45</v>
      </c>
      <c r="C259" s="9">
        <f t="shared" si="6"/>
        <v>1048.6933333333334</v>
      </c>
      <c r="D259" s="9">
        <f t="shared" si="6"/>
        <v>951.81333333333339</v>
      </c>
      <c r="E259" s="9">
        <f t="shared" si="6"/>
        <v>683.2</v>
      </c>
      <c r="F259" s="9">
        <f t="shared" si="6"/>
        <v>499.05333333333334</v>
      </c>
      <c r="G259" s="9">
        <v>0</v>
      </c>
      <c r="I259" s="166"/>
      <c r="J259" s="166"/>
      <c r="K259" s="166"/>
      <c r="L259" s="166"/>
      <c r="U259" s="238">
        <v>0</v>
      </c>
      <c r="V259" s="238">
        <v>0</v>
      </c>
      <c r="W259" s="238">
        <v>0</v>
      </c>
      <c r="X259" s="238">
        <v>0</v>
      </c>
      <c r="Y259" s="238">
        <v>0</v>
      </c>
    </row>
    <row r="260" spans="1:25" ht="15" hidden="1" x14ac:dyDescent="0.2">
      <c r="A260" s="4">
        <v>49</v>
      </c>
      <c r="B260" s="5">
        <v>45</v>
      </c>
      <c r="C260" s="9">
        <f t="shared" si="6"/>
        <v>1048.6933333333334</v>
      </c>
      <c r="D260" s="9">
        <f t="shared" si="6"/>
        <v>951.81333333333339</v>
      </c>
      <c r="E260" s="9">
        <f t="shared" si="6"/>
        <v>683.2</v>
      </c>
      <c r="F260" s="9">
        <f t="shared" si="6"/>
        <v>499.05333333333334</v>
      </c>
      <c r="G260" s="9">
        <v>0</v>
      </c>
      <c r="I260" s="166"/>
      <c r="J260" s="166"/>
      <c r="K260" s="166"/>
      <c r="L260" s="166"/>
      <c r="U260" s="238">
        <v>0</v>
      </c>
      <c r="V260" s="238">
        <v>0</v>
      </c>
      <c r="W260" s="238">
        <v>0</v>
      </c>
      <c r="X260" s="238">
        <v>0</v>
      </c>
      <c r="Y260" s="238">
        <v>0</v>
      </c>
    </row>
    <row r="261" spans="1:25" ht="15" hidden="1" x14ac:dyDescent="0.2">
      <c r="A261" s="4">
        <v>50</v>
      </c>
      <c r="B261" s="5">
        <v>50</v>
      </c>
      <c r="C261" s="9">
        <f t="shared" si="6"/>
        <v>1212.4933333333333</v>
      </c>
      <c r="D261" s="9">
        <f t="shared" si="6"/>
        <v>1100.2133333333334</v>
      </c>
      <c r="E261" s="9">
        <f t="shared" si="6"/>
        <v>786.70666666666671</v>
      </c>
      <c r="F261" s="9">
        <f t="shared" si="6"/>
        <v>574.93333333333339</v>
      </c>
      <c r="G261" s="9">
        <v>0</v>
      </c>
      <c r="I261" s="166"/>
      <c r="J261" s="166"/>
      <c r="K261" s="166"/>
      <c r="L261" s="166"/>
      <c r="U261" s="238">
        <v>0</v>
      </c>
      <c r="V261" s="238">
        <v>0</v>
      </c>
      <c r="W261" s="238">
        <v>0</v>
      </c>
      <c r="X261" s="238">
        <v>0</v>
      </c>
      <c r="Y261" s="238">
        <v>0</v>
      </c>
    </row>
    <row r="262" spans="1:25" ht="15" hidden="1" x14ac:dyDescent="0.2">
      <c r="A262" s="4">
        <v>51</v>
      </c>
      <c r="B262" s="5">
        <v>50</v>
      </c>
      <c r="C262" s="9">
        <f t="shared" si="6"/>
        <v>1212.4933333333333</v>
      </c>
      <c r="D262" s="9">
        <f t="shared" si="6"/>
        <v>1100.2133333333334</v>
      </c>
      <c r="E262" s="9">
        <f t="shared" si="6"/>
        <v>786.70666666666671</v>
      </c>
      <c r="F262" s="9">
        <f t="shared" si="6"/>
        <v>574.93333333333339</v>
      </c>
      <c r="G262" s="9">
        <v>0</v>
      </c>
      <c r="I262" s="166"/>
      <c r="J262" s="166"/>
      <c r="K262" s="166"/>
      <c r="L262" s="166"/>
      <c r="U262" s="238">
        <v>0</v>
      </c>
      <c r="V262" s="238">
        <v>0</v>
      </c>
      <c r="W262" s="238">
        <v>0</v>
      </c>
      <c r="X262" s="238">
        <v>0</v>
      </c>
      <c r="Y262" s="238">
        <v>0</v>
      </c>
    </row>
    <row r="263" spans="1:25" ht="15" hidden="1" x14ac:dyDescent="0.2">
      <c r="A263" s="4">
        <v>52</v>
      </c>
      <c r="B263" s="5">
        <v>50</v>
      </c>
      <c r="C263" s="9">
        <f t="shared" si="6"/>
        <v>1212.4933333333333</v>
      </c>
      <c r="D263" s="9">
        <f t="shared" si="6"/>
        <v>1100.2133333333334</v>
      </c>
      <c r="E263" s="9">
        <f t="shared" si="6"/>
        <v>786.70666666666671</v>
      </c>
      <c r="F263" s="9">
        <f t="shared" si="6"/>
        <v>574.93333333333339</v>
      </c>
      <c r="G263" s="9">
        <v>0</v>
      </c>
      <c r="I263" s="166"/>
      <c r="J263" s="166"/>
      <c r="K263" s="166"/>
      <c r="L263" s="166"/>
      <c r="U263" s="238">
        <v>0</v>
      </c>
      <c r="V263" s="238">
        <v>0</v>
      </c>
      <c r="W263" s="238">
        <v>0</v>
      </c>
      <c r="X263" s="238">
        <v>0</v>
      </c>
      <c r="Y263" s="238">
        <v>0</v>
      </c>
    </row>
    <row r="264" spans="1:25" ht="15" hidden="1" x14ac:dyDescent="0.2">
      <c r="A264" s="4">
        <v>53</v>
      </c>
      <c r="B264" s="5">
        <v>50</v>
      </c>
      <c r="C264" s="9">
        <f t="shared" si="6"/>
        <v>1212.4933333333333</v>
      </c>
      <c r="D264" s="9">
        <f t="shared" si="6"/>
        <v>1100.2133333333334</v>
      </c>
      <c r="E264" s="9">
        <f t="shared" si="6"/>
        <v>786.70666666666671</v>
      </c>
      <c r="F264" s="9">
        <f t="shared" si="6"/>
        <v>574.93333333333339</v>
      </c>
      <c r="G264" s="9">
        <v>0</v>
      </c>
      <c r="I264" s="166"/>
      <c r="J264" s="166"/>
      <c r="K264" s="166"/>
      <c r="L264" s="166"/>
      <c r="U264" s="238">
        <v>0</v>
      </c>
      <c r="V264" s="238">
        <v>0</v>
      </c>
      <c r="W264" s="238">
        <v>0</v>
      </c>
      <c r="X264" s="238">
        <v>0</v>
      </c>
      <c r="Y264" s="238">
        <v>0</v>
      </c>
    </row>
    <row r="265" spans="1:25" ht="15" hidden="1" x14ac:dyDescent="0.2">
      <c r="A265" s="4">
        <v>54</v>
      </c>
      <c r="B265" s="5">
        <v>50</v>
      </c>
      <c r="C265" s="9">
        <f t="shared" si="6"/>
        <v>1212.4933333333333</v>
      </c>
      <c r="D265" s="9">
        <f t="shared" si="6"/>
        <v>1100.2133333333334</v>
      </c>
      <c r="E265" s="9">
        <f t="shared" si="6"/>
        <v>786.70666666666671</v>
      </c>
      <c r="F265" s="9">
        <f t="shared" si="6"/>
        <v>574.93333333333339</v>
      </c>
      <c r="G265" s="9">
        <v>0</v>
      </c>
      <c r="I265" s="166"/>
      <c r="J265" s="166"/>
      <c r="K265" s="166"/>
      <c r="L265" s="166"/>
      <c r="U265" s="238">
        <v>0</v>
      </c>
      <c r="V265" s="238">
        <v>0</v>
      </c>
      <c r="W265" s="238">
        <v>0</v>
      </c>
      <c r="X265" s="238">
        <v>0</v>
      </c>
      <c r="Y265" s="238">
        <v>0</v>
      </c>
    </row>
    <row r="266" spans="1:25" ht="15" hidden="1" x14ac:dyDescent="0.2">
      <c r="A266" s="4">
        <v>55</v>
      </c>
      <c r="B266" s="239">
        <v>55</v>
      </c>
      <c r="C266" s="9">
        <f t="shared" si="6"/>
        <v>1355.2</v>
      </c>
      <c r="D266" s="9">
        <f t="shared" si="6"/>
        <v>1230.04</v>
      </c>
      <c r="E266" s="9">
        <f t="shared" si="6"/>
        <v>877.14666666666676</v>
      </c>
      <c r="F266" s="9">
        <f t="shared" si="6"/>
        <v>641.01333333333332</v>
      </c>
      <c r="G266" s="9">
        <v>0</v>
      </c>
      <c r="I266" s="166"/>
      <c r="J266" s="166"/>
      <c r="K266" s="166"/>
      <c r="L266" s="166"/>
      <c r="U266" s="238">
        <v>0</v>
      </c>
      <c r="V266" s="238">
        <v>0</v>
      </c>
      <c r="W266" s="238">
        <v>0</v>
      </c>
      <c r="X266" s="238">
        <v>0</v>
      </c>
      <c r="Y266" s="238">
        <v>0</v>
      </c>
    </row>
    <row r="267" spans="1:25" ht="15" hidden="1" x14ac:dyDescent="0.2">
      <c r="A267" s="4">
        <v>56</v>
      </c>
      <c r="B267" s="239">
        <v>55</v>
      </c>
      <c r="C267" s="9">
        <f t="shared" si="6"/>
        <v>1355.2</v>
      </c>
      <c r="D267" s="9">
        <f t="shared" si="6"/>
        <v>1230.04</v>
      </c>
      <c r="E267" s="9">
        <f t="shared" si="6"/>
        <v>877.14666666666676</v>
      </c>
      <c r="F267" s="9">
        <f t="shared" si="6"/>
        <v>641.01333333333332</v>
      </c>
      <c r="G267" s="9">
        <v>0</v>
      </c>
      <c r="I267" s="166"/>
      <c r="J267" s="166"/>
      <c r="K267" s="166"/>
      <c r="L267" s="166"/>
      <c r="U267" s="238">
        <v>0</v>
      </c>
      <c r="V267" s="238">
        <v>0</v>
      </c>
      <c r="W267" s="238">
        <v>0</v>
      </c>
      <c r="X267" s="238">
        <v>0</v>
      </c>
      <c r="Y267" s="238">
        <v>0</v>
      </c>
    </row>
    <row r="268" spans="1:25" ht="15" hidden="1" x14ac:dyDescent="0.2">
      <c r="A268" s="4">
        <v>57</v>
      </c>
      <c r="B268" s="239">
        <v>55</v>
      </c>
      <c r="C268" s="9">
        <f t="shared" si="6"/>
        <v>1355.2</v>
      </c>
      <c r="D268" s="9">
        <f t="shared" si="6"/>
        <v>1230.04</v>
      </c>
      <c r="E268" s="9">
        <f t="shared" si="6"/>
        <v>877.14666666666676</v>
      </c>
      <c r="F268" s="9">
        <f t="shared" si="6"/>
        <v>641.01333333333332</v>
      </c>
      <c r="G268" s="9">
        <v>0</v>
      </c>
      <c r="I268" s="166"/>
      <c r="J268" s="166"/>
      <c r="K268" s="166"/>
      <c r="L268" s="166"/>
      <c r="U268" s="238">
        <v>0</v>
      </c>
      <c r="V268" s="238">
        <v>0</v>
      </c>
      <c r="W268" s="238">
        <v>0</v>
      </c>
      <c r="X268" s="238">
        <v>0</v>
      </c>
      <c r="Y268" s="238">
        <v>0</v>
      </c>
    </row>
    <row r="269" spans="1:25" ht="15" hidden="1" x14ac:dyDescent="0.2">
      <c r="A269" s="4">
        <v>58</v>
      </c>
      <c r="B269" s="239">
        <v>55</v>
      </c>
      <c r="C269" s="9">
        <f t="shared" si="6"/>
        <v>1355.2</v>
      </c>
      <c r="D269" s="9">
        <f t="shared" si="6"/>
        <v>1230.04</v>
      </c>
      <c r="E269" s="9">
        <f t="shared" si="6"/>
        <v>877.14666666666676</v>
      </c>
      <c r="F269" s="9">
        <f t="shared" si="6"/>
        <v>641.01333333333332</v>
      </c>
      <c r="G269" s="9">
        <v>0</v>
      </c>
      <c r="I269" s="166"/>
      <c r="J269" s="166"/>
      <c r="K269" s="166"/>
      <c r="L269" s="166"/>
      <c r="U269" s="238">
        <v>0</v>
      </c>
      <c r="V269" s="238">
        <v>0</v>
      </c>
      <c r="W269" s="238">
        <v>0</v>
      </c>
      <c r="X269" s="238">
        <v>0</v>
      </c>
      <c r="Y269" s="238">
        <v>0</v>
      </c>
    </row>
    <row r="270" spans="1:25" ht="15" hidden="1" x14ac:dyDescent="0.2">
      <c r="A270" s="4">
        <v>59</v>
      </c>
      <c r="B270" s="239">
        <v>55</v>
      </c>
      <c r="C270" s="9">
        <f t="shared" si="6"/>
        <v>1355.2</v>
      </c>
      <c r="D270" s="9">
        <f t="shared" si="6"/>
        <v>1230.04</v>
      </c>
      <c r="E270" s="9">
        <f t="shared" si="6"/>
        <v>877.14666666666676</v>
      </c>
      <c r="F270" s="9">
        <f t="shared" si="6"/>
        <v>641.01333333333332</v>
      </c>
      <c r="G270" s="9">
        <v>0</v>
      </c>
      <c r="I270" s="166"/>
      <c r="J270" s="166"/>
      <c r="K270" s="166"/>
      <c r="L270" s="166"/>
      <c r="U270" s="238">
        <v>0</v>
      </c>
      <c r="V270" s="238">
        <v>0</v>
      </c>
      <c r="W270" s="238">
        <v>0</v>
      </c>
      <c r="X270" s="238">
        <v>0</v>
      </c>
      <c r="Y270" s="238">
        <v>0</v>
      </c>
    </row>
    <row r="271" spans="1:25" ht="15" hidden="1" x14ac:dyDescent="0.2">
      <c r="A271" s="4">
        <v>60</v>
      </c>
      <c r="B271" s="239">
        <v>60</v>
      </c>
      <c r="C271" s="9">
        <f t="shared" si="6"/>
        <v>1450.4933333333333</v>
      </c>
      <c r="D271" s="9">
        <f t="shared" si="6"/>
        <v>1316.0933333333335</v>
      </c>
      <c r="E271" s="9">
        <f t="shared" si="6"/>
        <v>937.62666666666667</v>
      </c>
      <c r="F271" s="9">
        <f t="shared" si="6"/>
        <v>684.97333333333336</v>
      </c>
      <c r="G271" s="9">
        <v>0</v>
      </c>
      <c r="I271" s="166"/>
      <c r="J271" s="166"/>
      <c r="K271" s="166"/>
      <c r="L271" s="166"/>
      <c r="U271" s="238">
        <v>0</v>
      </c>
      <c r="V271" s="238">
        <v>0</v>
      </c>
      <c r="W271" s="238">
        <v>0</v>
      </c>
      <c r="X271" s="238">
        <v>0</v>
      </c>
      <c r="Y271" s="238">
        <v>0</v>
      </c>
    </row>
    <row r="272" spans="1:25" ht="15" hidden="1" x14ac:dyDescent="0.2">
      <c r="A272" s="4">
        <v>61</v>
      </c>
      <c r="B272" s="239">
        <v>61</v>
      </c>
      <c r="C272" s="9">
        <f t="shared" si="6"/>
        <v>1641.3600000000001</v>
      </c>
      <c r="D272" s="9">
        <f t="shared" si="6"/>
        <v>1489.4133333333334</v>
      </c>
      <c r="E272" s="9">
        <f t="shared" si="6"/>
        <v>1059.8</v>
      </c>
      <c r="F272" s="9">
        <f t="shared" si="6"/>
        <v>774.38666666666666</v>
      </c>
      <c r="G272" s="9">
        <v>0</v>
      </c>
      <c r="I272" s="166"/>
      <c r="J272" s="166"/>
      <c r="K272" s="166"/>
      <c r="L272" s="166"/>
      <c r="U272" s="238">
        <v>0</v>
      </c>
      <c r="V272" s="238">
        <v>0</v>
      </c>
      <c r="W272" s="238">
        <v>0</v>
      </c>
      <c r="X272" s="238">
        <v>0</v>
      </c>
      <c r="Y272" s="238">
        <v>0</v>
      </c>
    </row>
    <row r="273" spans="1:25" ht="15" hidden="1" x14ac:dyDescent="0.2">
      <c r="A273" s="4">
        <v>62</v>
      </c>
      <c r="B273" s="239">
        <v>62</v>
      </c>
      <c r="C273" s="9">
        <f t="shared" si="6"/>
        <v>1823.3600000000001</v>
      </c>
      <c r="D273" s="9">
        <f t="shared" si="6"/>
        <v>1654.8933333333334</v>
      </c>
      <c r="E273" s="9">
        <f t="shared" si="6"/>
        <v>1177.1200000000001</v>
      </c>
      <c r="F273" s="9">
        <f t="shared" si="6"/>
        <v>860.06666666666672</v>
      </c>
      <c r="G273" s="9">
        <v>0</v>
      </c>
      <c r="I273" s="166"/>
      <c r="J273" s="166"/>
      <c r="K273" s="166"/>
      <c r="L273" s="166"/>
      <c r="U273" s="238">
        <v>0</v>
      </c>
      <c r="V273" s="238">
        <v>0</v>
      </c>
      <c r="W273" s="238">
        <v>0</v>
      </c>
      <c r="X273" s="238">
        <v>0</v>
      </c>
      <c r="Y273" s="238">
        <v>0</v>
      </c>
    </row>
    <row r="274" spans="1:25" ht="15" hidden="1" x14ac:dyDescent="0.2">
      <c r="A274" s="4">
        <v>63</v>
      </c>
      <c r="B274" s="239">
        <v>63</v>
      </c>
      <c r="C274" s="9">
        <f t="shared" si="6"/>
        <v>2019.2666666666667</v>
      </c>
      <c r="D274" s="9">
        <f t="shared" si="6"/>
        <v>1832.5066666666667</v>
      </c>
      <c r="E274" s="9">
        <f t="shared" si="6"/>
        <v>1303.4000000000001</v>
      </c>
      <c r="F274" s="9">
        <f t="shared" si="6"/>
        <v>952.18666666666672</v>
      </c>
      <c r="G274" s="9">
        <v>0</v>
      </c>
      <c r="I274" s="166"/>
      <c r="J274" s="166"/>
      <c r="K274" s="166"/>
      <c r="L274" s="166"/>
      <c r="U274" s="238">
        <v>0</v>
      </c>
      <c r="V274" s="238">
        <v>0</v>
      </c>
      <c r="W274" s="238">
        <v>0</v>
      </c>
      <c r="X274" s="238">
        <v>0</v>
      </c>
      <c r="Y274" s="238">
        <v>0</v>
      </c>
    </row>
    <row r="275" spans="1:25" ht="15" hidden="1" x14ac:dyDescent="0.2">
      <c r="A275" s="4">
        <v>64</v>
      </c>
      <c r="B275" s="239">
        <v>64</v>
      </c>
      <c r="C275" s="9">
        <f t="shared" si="6"/>
        <v>2228.8000000000002</v>
      </c>
      <c r="D275" s="9">
        <f t="shared" si="6"/>
        <v>2022.8133333333335</v>
      </c>
      <c r="E275" s="9">
        <f t="shared" si="6"/>
        <v>1439.2</v>
      </c>
      <c r="F275" s="9">
        <f t="shared" si="6"/>
        <v>1051.4000000000001</v>
      </c>
      <c r="G275" s="9">
        <v>0</v>
      </c>
      <c r="I275" s="166"/>
      <c r="J275" s="166"/>
      <c r="K275" s="166"/>
      <c r="L275" s="166"/>
      <c r="U275" s="238">
        <v>0</v>
      </c>
      <c r="V275" s="238">
        <v>0</v>
      </c>
      <c r="W275" s="238">
        <v>0</v>
      </c>
      <c r="X275" s="238">
        <v>0</v>
      </c>
      <c r="Y275" s="238">
        <v>0</v>
      </c>
    </row>
    <row r="276" spans="1:25" ht="15" hidden="1" x14ac:dyDescent="0.2">
      <c r="A276" s="4">
        <v>65</v>
      </c>
      <c r="B276" s="239">
        <v>65</v>
      </c>
      <c r="C276" s="9">
        <f t="shared" si="6"/>
        <v>2452.146666666667</v>
      </c>
      <c r="D276" s="9">
        <f t="shared" si="6"/>
        <v>2225.44</v>
      </c>
      <c r="E276" s="9">
        <f t="shared" si="6"/>
        <v>1584.3333333333335</v>
      </c>
      <c r="F276" s="9">
        <f t="shared" si="6"/>
        <v>1157.52</v>
      </c>
      <c r="G276" s="9">
        <v>0</v>
      </c>
      <c r="I276" s="166"/>
      <c r="J276" s="166"/>
      <c r="K276" s="166"/>
      <c r="L276" s="166"/>
      <c r="U276" s="238">
        <v>0</v>
      </c>
      <c r="V276" s="238">
        <v>0</v>
      </c>
      <c r="W276" s="238">
        <v>0</v>
      </c>
      <c r="X276" s="238">
        <v>0</v>
      </c>
      <c r="Y276" s="238">
        <v>0</v>
      </c>
    </row>
    <row r="277" spans="1:25" ht="15" hidden="1" x14ac:dyDescent="0.2">
      <c r="A277" s="4">
        <v>66</v>
      </c>
      <c r="B277" s="239">
        <v>66</v>
      </c>
      <c r="C277" s="9">
        <f t="shared" si="6"/>
        <v>2689.3066666666668</v>
      </c>
      <c r="D277" s="9">
        <f t="shared" si="6"/>
        <v>2440.2933333333335</v>
      </c>
      <c r="E277" s="9">
        <f t="shared" si="6"/>
        <v>1738.8933333333334</v>
      </c>
      <c r="F277" s="9">
        <f t="shared" si="6"/>
        <v>1270.3600000000001</v>
      </c>
      <c r="G277" s="9">
        <v>0</v>
      </c>
      <c r="I277" s="166"/>
      <c r="J277" s="166"/>
      <c r="K277" s="166"/>
      <c r="L277" s="166"/>
      <c r="U277" s="238">
        <v>0</v>
      </c>
      <c r="V277" s="238">
        <v>0</v>
      </c>
      <c r="W277" s="238">
        <v>0</v>
      </c>
      <c r="X277" s="238">
        <v>0</v>
      </c>
      <c r="Y277" s="238">
        <v>0</v>
      </c>
    </row>
    <row r="278" spans="1:25" ht="15" hidden="1" x14ac:dyDescent="0.2">
      <c r="A278" s="4">
        <v>67</v>
      </c>
      <c r="B278" s="239">
        <v>67</v>
      </c>
      <c r="C278" s="9">
        <f t="shared" si="6"/>
        <v>2940.0933333333332</v>
      </c>
      <c r="D278" s="9">
        <f t="shared" si="6"/>
        <v>2668.1200000000003</v>
      </c>
      <c r="E278" s="9">
        <f t="shared" si="6"/>
        <v>1902.88</v>
      </c>
      <c r="F278" s="9">
        <f t="shared" si="6"/>
        <v>1390.3866666666668</v>
      </c>
      <c r="G278" s="9">
        <v>0</v>
      </c>
      <c r="I278" s="166"/>
      <c r="J278" s="166"/>
      <c r="K278" s="166"/>
      <c r="L278" s="166"/>
      <c r="U278" s="238">
        <v>0</v>
      </c>
      <c r="V278" s="238">
        <v>0</v>
      </c>
      <c r="W278" s="238">
        <v>0</v>
      </c>
      <c r="X278" s="238">
        <v>0</v>
      </c>
      <c r="Y278" s="238">
        <v>0</v>
      </c>
    </row>
    <row r="279" spans="1:25" ht="15" hidden="1" x14ac:dyDescent="0.2">
      <c r="A279" s="4">
        <v>68</v>
      </c>
      <c r="B279" s="239">
        <v>68</v>
      </c>
      <c r="C279" s="9">
        <f t="shared" si="6"/>
        <v>3204.4133333333334</v>
      </c>
      <c r="D279" s="9">
        <f t="shared" si="6"/>
        <v>2908.08</v>
      </c>
      <c r="E279" s="9">
        <f t="shared" si="6"/>
        <v>2076.2000000000003</v>
      </c>
      <c r="F279" s="9">
        <f t="shared" si="6"/>
        <v>1516.8533333333335</v>
      </c>
      <c r="G279" s="9">
        <v>0</v>
      </c>
      <c r="I279" s="166"/>
      <c r="J279" s="166"/>
      <c r="K279" s="166"/>
      <c r="L279" s="166"/>
      <c r="U279" s="238">
        <v>0</v>
      </c>
      <c r="V279" s="238">
        <v>0</v>
      </c>
      <c r="W279" s="238">
        <v>0</v>
      </c>
      <c r="X279" s="238">
        <v>0</v>
      </c>
      <c r="Y279" s="238">
        <v>0</v>
      </c>
    </row>
    <row r="280" spans="1:25" ht="15" hidden="1" x14ac:dyDescent="0.2">
      <c r="A280" s="4">
        <v>69</v>
      </c>
      <c r="B280" s="239">
        <v>69</v>
      </c>
      <c r="C280" s="9">
        <f t="shared" si="6"/>
        <v>3482.92</v>
      </c>
      <c r="D280" s="9">
        <f t="shared" si="6"/>
        <v>3160.92</v>
      </c>
      <c r="E280" s="9">
        <f t="shared" si="6"/>
        <v>2258.9466666666667</v>
      </c>
      <c r="F280" s="9">
        <f t="shared" si="6"/>
        <v>1650.4133333333334</v>
      </c>
      <c r="G280" s="9">
        <v>0</v>
      </c>
      <c r="I280" s="166"/>
      <c r="J280" s="166"/>
      <c r="K280" s="166"/>
      <c r="L280" s="166"/>
      <c r="U280" s="238">
        <v>0</v>
      </c>
      <c r="V280" s="238">
        <v>0</v>
      </c>
      <c r="W280" s="238">
        <v>0</v>
      </c>
      <c r="X280" s="238">
        <v>0</v>
      </c>
      <c r="Y280" s="238">
        <v>0</v>
      </c>
    </row>
    <row r="281" spans="1:25" ht="15" hidden="1" x14ac:dyDescent="0.2">
      <c r="A281" s="4">
        <v>70</v>
      </c>
      <c r="B281" s="239">
        <v>70</v>
      </c>
      <c r="C281" s="9">
        <f t="shared" si="6"/>
        <v>3774.96</v>
      </c>
      <c r="D281" s="9">
        <f t="shared" si="6"/>
        <v>3425.9866666666667</v>
      </c>
      <c r="E281" s="9">
        <f t="shared" si="6"/>
        <v>2450.84</v>
      </c>
      <c r="F281" s="9">
        <f t="shared" si="6"/>
        <v>1790.6000000000001</v>
      </c>
      <c r="G281" s="9">
        <v>0</v>
      </c>
      <c r="I281" s="166"/>
      <c r="J281" s="166"/>
      <c r="K281" s="166"/>
      <c r="L281" s="166"/>
      <c r="U281" s="238">
        <v>0</v>
      </c>
      <c r="V281" s="238">
        <v>0</v>
      </c>
      <c r="W281" s="238">
        <v>0</v>
      </c>
      <c r="X281" s="238">
        <v>0</v>
      </c>
      <c r="Y281" s="238">
        <v>0</v>
      </c>
    </row>
    <row r="282" spans="1:25" ht="15" hidden="1" x14ac:dyDescent="0.2">
      <c r="A282" s="4">
        <v>71</v>
      </c>
      <c r="B282" s="239">
        <v>71</v>
      </c>
      <c r="C282" s="9">
        <f t="shared" si="6"/>
        <v>4080.8133333333335</v>
      </c>
      <c r="D282" s="9">
        <f t="shared" si="6"/>
        <v>3703.28</v>
      </c>
      <c r="E282" s="9">
        <f t="shared" si="6"/>
        <v>2652.5333333333333</v>
      </c>
      <c r="F282" s="9">
        <f t="shared" si="6"/>
        <v>1937.88</v>
      </c>
      <c r="G282" s="9">
        <v>0</v>
      </c>
      <c r="I282" s="166"/>
      <c r="J282" s="166"/>
      <c r="K282" s="166"/>
      <c r="L282" s="166"/>
      <c r="U282" s="238">
        <v>0</v>
      </c>
      <c r="V282" s="238">
        <v>0</v>
      </c>
      <c r="W282" s="238">
        <v>0</v>
      </c>
      <c r="X282" s="238">
        <v>0</v>
      </c>
      <c r="Y282" s="238">
        <v>0</v>
      </c>
    </row>
    <row r="283" spans="1:25" ht="15" hidden="1" x14ac:dyDescent="0.2">
      <c r="A283" s="4">
        <v>72</v>
      </c>
      <c r="B283" s="239">
        <v>72</v>
      </c>
      <c r="C283" s="9">
        <f t="shared" si="6"/>
        <v>4400.2</v>
      </c>
      <c r="D283" s="9">
        <f t="shared" si="6"/>
        <v>3993.2666666666669</v>
      </c>
      <c r="E283" s="9">
        <f t="shared" si="6"/>
        <v>2863.28</v>
      </c>
      <c r="F283" s="9">
        <f t="shared" si="6"/>
        <v>2091.9733333333334</v>
      </c>
      <c r="G283" s="9">
        <v>0</v>
      </c>
      <c r="I283" s="166"/>
      <c r="J283" s="166"/>
      <c r="K283" s="166"/>
      <c r="L283" s="166"/>
      <c r="U283" s="238">
        <v>0</v>
      </c>
      <c r="V283" s="238">
        <v>0</v>
      </c>
      <c r="W283" s="238">
        <v>0</v>
      </c>
      <c r="X283" s="238">
        <v>0</v>
      </c>
      <c r="Y283" s="238">
        <v>0</v>
      </c>
    </row>
    <row r="284" spans="1:25" ht="15" hidden="1" x14ac:dyDescent="0.2">
      <c r="A284" s="4">
        <v>73</v>
      </c>
      <c r="B284" s="239">
        <v>73</v>
      </c>
      <c r="C284" s="9">
        <f t="shared" si="6"/>
        <v>4733.4000000000005</v>
      </c>
      <c r="D284" s="9">
        <f t="shared" si="6"/>
        <v>4295.76</v>
      </c>
      <c r="E284" s="9">
        <f t="shared" si="6"/>
        <v>3083.4533333333334</v>
      </c>
      <c r="F284" s="9">
        <f t="shared" si="6"/>
        <v>2252.6933333333336</v>
      </c>
      <c r="G284" s="9">
        <v>0</v>
      </c>
      <c r="I284" s="166"/>
      <c r="J284" s="166"/>
      <c r="K284" s="166"/>
      <c r="L284" s="166"/>
      <c r="U284" s="238">
        <v>0</v>
      </c>
      <c r="V284" s="238">
        <v>0</v>
      </c>
      <c r="W284" s="238">
        <v>0</v>
      </c>
      <c r="X284" s="238">
        <v>0</v>
      </c>
      <c r="Y284" s="238">
        <v>0</v>
      </c>
    </row>
    <row r="285" spans="1:25" ht="15" hidden="1" x14ac:dyDescent="0.2">
      <c r="A285" s="4">
        <v>74</v>
      </c>
      <c r="B285" s="239">
        <v>74</v>
      </c>
      <c r="C285" s="9">
        <f t="shared" si="6"/>
        <v>5080.5066666666671</v>
      </c>
      <c r="D285" s="9">
        <f t="shared" si="6"/>
        <v>4610.5733333333337</v>
      </c>
      <c r="E285" s="9">
        <f t="shared" si="6"/>
        <v>3313.3333333333335</v>
      </c>
      <c r="F285" s="9">
        <f t="shared" si="6"/>
        <v>2420.6</v>
      </c>
      <c r="G285" s="9">
        <v>0</v>
      </c>
      <c r="I285" s="166"/>
      <c r="J285" s="166"/>
      <c r="K285" s="166"/>
      <c r="L285" s="166"/>
      <c r="U285" s="238">
        <v>0</v>
      </c>
      <c r="V285" s="238">
        <v>0</v>
      </c>
      <c r="W285" s="238">
        <v>0</v>
      </c>
      <c r="X285" s="238">
        <v>0</v>
      </c>
      <c r="Y285" s="238">
        <v>0</v>
      </c>
    </row>
    <row r="286" spans="1:25" ht="15" hidden="1" x14ac:dyDescent="0.2">
      <c r="A286" s="4">
        <v>75</v>
      </c>
      <c r="B286" s="239">
        <v>75</v>
      </c>
      <c r="C286" s="9">
        <f t="shared" si="6"/>
        <v>5441.1466666666665</v>
      </c>
      <c r="D286" s="9">
        <f t="shared" si="6"/>
        <v>4938.08</v>
      </c>
      <c r="E286" s="9">
        <f t="shared" si="6"/>
        <v>3552.36</v>
      </c>
      <c r="F286" s="9">
        <f t="shared" si="6"/>
        <v>2595.3200000000002</v>
      </c>
      <c r="G286" s="9">
        <v>0</v>
      </c>
      <c r="I286" s="166"/>
      <c r="J286" s="166"/>
      <c r="K286" s="166"/>
      <c r="L286" s="166"/>
      <c r="U286" s="238">
        <v>0</v>
      </c>
      <c r="V286" s="238">
        <v>0</v>
      </c>
      <c r="W286" s="238">
        <v>0</v>
      </c>
      <c r="X286" s="238">
        <v>0</v>
      </c>
      <c r="Y286" s="238">
        <v>0</v>
      </c>
    </row>
    <row r="287" spans="1:25" ht="15" hidden="1" x14ac:dyDescent="0.2">
      <c r="A287" s="4">
        <v>76</v>
      </c>
      <c r="B287" s="239">
        <v>75</v>
      </c>
      <c r="C287" s="9">
        <f t="shared" si="6"/>
        <v>5441.1466666666665</v>
      </c>
      <c r="D287" s="9">
        <f t="shared" si="6"/>
        <v>4938.08</v>
      </c>
      <c r="E287" s="9">
        <f t="shared" si="6"/>
        <v>3552.36</v>
      </c>
      <c r="F287" s="9">
        <f t="shared" si="6"/>
        <v>2595.3200000000002</v>
      </c>
      <c r="G287" s="9">
        <v>0</v>
      </c>
      <c r="I287" s="166"/>
      <c r="J287" s="166"/>
      <c r="K287" s="166"/>
      <c r="L287" s="166"/>
      <c r="U287" s="238">
        <v>0</v>
      </c>
      <c r="V287" s="238">
        <v>0</v>
      </c>
      <c r="W287" s="238">
        <v>0</v>
      </c>
      <c r="X287" s="238">
        <v>0</v>
      </c>
      <c r="Y287" s="238">
        <v>0</v>
      </c>
    </row>
    <row r="288" spans="1:25" ht="15" hidden="1" x14ac:dyDescent="0.2">
      <c r="A288" s="4">
        <v>77</v>
      </c>
      <c r="B288" s="239">
        <v>75</v>
      </c>
      <c r="C288" s="9">
        <f t="shared" si="6"/>
        <v>5441.1466666666665</v>
      </c>
      <c r="D288" s="9">
        <f t="shared" si="6"/>
        <v>4938.08</v>
      </c>
      <c r="E288" s="9">
        <f t="shared" si="6"/>
        <v>3552.36</v>
      </c>
      <c r="F288" s="9">
        <f t="shared" si="6"/>
        <v>2595.3200000000002</v>
      </c>
      <c r="G288" s="9">
        <v>0</v>
      </c>
      <c r="I288" s="166"/>
      <c r="J288" s="166"/>
      <c r="K288" s="166"/>
      <c r="L288" s="166"/>
      <c r="U288" s="238">
        <v>0</v>
      </c>
      <c r="V288" s="238">
        <v>0</v>
      </c>
      <c r="W288" s="238">
        <v>0</v>
      </c>
      <c r="X288" s="238">
        <v>0</v>
      </c>
      <c r="Y288" s="238">
        <v>0</v>
      </c>
    </row>
    <row r="289" spans="1:25" ht="15" hidden="1" x14ac:dyDescent="0.2">
      <c r="A289" s="4">
        <v>78</v>
      </c>
      <c r="B289" s="239">
        <v>75</v>
      </c>
      <c r="C289" s="9">
        <f t="shared" si="6"/>
        <v>5441.1466666666665</v>
      </c>
      <c r="D289" s="9">
        <f t="shared" si="6"/>
        <v>4938.08</v>
      </c>
      <c r="E289" s="9">
        <f t="shared" si="6"/>
        <v>3552.36</v>
      </c>
      <c r="F289" s="9">
        <f t="shared" si="6"/>
        <v>2595.3200000000002</v>
      </c>
      <c r="G289" s="9">
        <v>0</v>
      </c>
      <c r="I289" s="166"/>
      <c r="J289" s="166"/>
      <c r="K289" s="166"/>
      <c r="L289" s="166"/>
      <c r="U289" s="238">
        <v>0</v>
      </c>
      <c r="V289" s="238">
        <v>0</v>
      </c>
      <c r="W289" s="238">
        <v>0</v>
      </c>
      <c r="X289" s="238">
        <v>0</v>
      </c>
      <c r="Y289" s="238">
        <v>0</v>
      </c>
    </row>
    <row r="290" spans="1:25" ht="15" hidden="1" x14ac:dyDescent="0.2">
      <c r="A290" s="4">
        <v>79</v>
      </c>
      <c r="B290" s="239">
        <v>75</v>
      </c>
      <c r="C290" s="9">
        <f t="shared" si="6"/>
        <v>5441.1466666666665</v>
      </c>
      <c r="D290" s="9">
        <f t="shared" si="6"/>
        <v>4938.08</v>
      </c>
      <c r="E290" s="9">
        <f t="shared" si="6"/>
        <v>3552.36</v>
      </c>
      <c r="F290" s="9">
        <f t="shared" si="6"/>
        <v>2595.3200000000002</v>
      </c>
      <c r="G290" s="9">
        <v>0</v>
      </c>
      <c r="I290" s="166"/>
      <c r="J290" s="166"/>
      <c r="K290" s="166"/>
      <c r="L290" s="166"/>
      <c r="U290" s="238">
        <v>0</v>
      </c>
      <c r="V290" s="238">
        <v>0</v>
      </c>
      <c r="W290" s="238">
        <v>0</v>
      </c>
      <c r="X290" s="238">
        <v>0</v>
      </c>
      <c r="Y290" s="238">
        <v>0</v>
      </c>
    </row>
    <row r="291" spans="1:25" ht="15" hidden="1" x14ac:dyDescent="0.2">
      <c r="A291" s="4">
        <v>80</v>
      </c>
      <c r="B291" s="239">
        <v>75</v>
      </c>
      <c r="C291" s="9">
        <f t="shared" si="6"/>
        <v>5441.1466666666665</v>
      </c>
      <c r="D291" s="9">
        <f t="shared" si="6"/>
        <v>4938.08</v>
      </c>
      <c r="E291" s="9">
        <f t="shared" si="6"/>
        <v>3552.36</v>
      </c>
      <c r="F291" s="9">
        <f t="shared" si="6"/>
        <v>2595.3200000000002</v>
      </c>
      <c r="G291" s="9"/>
      <c r="I291" s="166"/>
      <c r="J291" s="166"/>
      <c r="K291" s="166"/>
      <c r="L291" s="166"/>
      <c r="U291" s="238">
        <v>0</v>
      </c>
      <c r="V291" s="238">
        <v>0</v>
      </c>
      <c r="W291" s="238">
        <v>0</v>
      </c>
      <c r="X291" s="238">
        <v>0</v>
      </c>
      <c r="Y291" s="238">
        <v>0</v>
      </c>
    </row>
    <row r="292" spans="1:25" ht="15" hidden="1" x14ac:dyDescent="0.2">
      <c r="A292" s="4">
        <v>81</v>
      </c>
      <c r="B292" s="239">
        <v>75</v>
      </c>
      <c r="C292" s="9">
        <f t="shared" si="6"/>
        <v>5441.1466666666665</v>
      </c>
      <c r="D292" s="9">
        <f t="shared" si="6"/>
        <v>4938.08</v>
      </c>
      <c r="E292" s="9">
        <f t="shared" si="6"/>
        <v>3552.36</v>
      </c>
      <c r="F292" s="9">
        <f t="shared" si="6"/>
        <v>2595.3200000000002</v>
      </c>
      <c r="G292" s="9"/>
      <c r="I292" s="166"/>
      <c r="J292" s="166"/>
      <c r="K292" s="166"/>
      <c r="L292" s="166"/>
      <c r="U292" s="238">
        <v>0</v>
      </c>
      <c r="V292" s="238">
        <v>0</v>
      </c>
      <c r="W292" s="238">
        <v>0</v>
      </c>
      <c r="X292" s="238">
        <v>0</v>
      </c>
      <c r="Y292" s="238">
        <v>0</v>
      </c>
    </row>
    <row r="293" spans="1:25" ht="15" hidden="1" x14ac:dyDescent="0.2">
      <c r="A293" s="4">
        <v>82</v>
      </c>
      <c r="B293" s="239">
        <v>75</v>
      </c>
      <c r="C293" s="9">
        <f t="shared" si="6"/>
        <v>5441.1466666666665</v>
      </c>
      <c r="D293" s="9">
        <f t="shared" si="6"/>
        <v>4938.08</v>
      </c>
      <c r="E293" s="9">
        <f t="shared" si="6"/>
        <v>3552.36</v>
      </c>
      <c r="F293" s="9">
        <f t="shared" ref="F293" si="7">F219*$K$2</f>
        <v>2595.3200000000002</v>
      </c>
      <c r="G293" s="9"/>
      <c r="I293" s="166"/>
      <c r="J293" s="166"/>
      <c r="K293" s="166"/>
      <c r="L293" s="166"/>
      <c r="U293" s="238">
        <v>0</v>
      </c>
      <c r="V293" s="238">
        <v>0</v>
      </c>
      <c r="W293" s="238">
        <v>0</v>
      </c>
      <c r="X293" s="238">
        <v>0</v>
      </c>
      <c r="Y293" s="238">
        <v>0</v>
      </c>
    </row>
    <row r="294" spans="1:25" ht="15" hidden="1" x14ac:dyDescent="0.2">
      <c r="A294" s="4">
        <v>83</v>
      </c>
      <c r="B294" s="239">
        <v>75</v>
      </c>
      <c r="C294" s="9">
        <f t="shared" ref="C294:F298" si="8">C220*$K$2</f>
        <v>5441.1466666666665</v>
      </c>
      <c r="D294" s="9">
        <f t="shared" si="8"/>
        <v>4938.08</v>
      </c>
      <c r="E294" s="9">
        <f t="shared" si="8"/>
        <v>3552.36</v>
      </c>
      <c r="F294" s="9">
        <f t="shared" si="8"/>
        <v>2595.3200000000002</v>
      </c>
      <c r="G294" s="9"/>
      <c r="I294" s="166"/>
      <c r="J294" s="166"/>
      <c r="K294" s="166"/>
      <c r="L294" s="166"/>
      <c r="U294" s="238">
        <v>0</v>
      </c>
      <c r="V294" s="238">
        <v>0</v>
      </c>
      <c r="W294" s="238">
        <v>0</v>
      </c>
      <c r="X294" s="238">
        <v>0</v>
      </c>
      <c r="Y294" s="238">
        <v>0</v>
      </c>
    </row>
    <row r="295" spans="1:25" ht="15" hidden="1" x14ac:dyDescent="0.2">
      <c r="A295" s="4">
        <v>84</v>
      </c>
      <c r="B295" s="239">
        <v>75</v>
      </c>
      <c r="C295" s="9">
        <f t="shared" si="8"/>
        <v>5441.1466666666665</v>
      </c>
      <c r="D295" s="9">
        <f t="shared" si="8"/>
        <v>4938.08</v>
      </c>
      <c r="E295" s="9">
        <f t="shared" si="8"/>
        <v>3552.36</v>
      </c>
      <c r="F295" s="9">
        <f t="shared" si="8"/>
        <v>2595.3200000000002</v>
      </c>
      <c r="G295" s="9">
        <v>0</v>
      </c>
      <c r="I295" s="166"/>
      <c r="J295" s="166"/>
      <c r="K295" s="166"/>
      <c r="L295" s="166"/>
      <c r="U295" s="238">
        <v>0</v>
      </c>
      <c r="V295" s="238">
        <v>0</v>
      </c>
      <c r="W295" s="238">
        <v>0</v>
      </c>
      <c r="X295" s="238">
        <v>0</v>
      </c>
      <c r="Y295" s="238">
        <v>0</v>
      </c>
    </row>
    <row r="296" spans="1:25" ht="15" hidden="1" x14ac:dyDescent="0.2">
      <c r="A296" s="4">
        <v>1</v>
      </c>
      <c r="B296" s="240" t="s">
        <v>92</v>
      </c>
      <c r="C296" s="9">
        <f t="shared" si="8"/>
        <v>258.06666666666666</v>
      </c>
      <c r="D296" s="9">
        <f t="shared" si="8"/>
        <v>234.08</v>
      </c>
      <c r="E296" s="9">
        <f t="shared" si="8"/>
        <v>178.45333333333335</v>
      </c>
      <c r="F296" s="9">
        <f t="shared" si="8"/>
        <v>130.29333333333335</v>
      </c>
      <c r="G296" s="9">
        <v>0</v>
      </c>
      <c r="I296" s="166"/>
      <c r="J296" s="166"/>
      <c r="K296" s="166"/>
      <c r="L296" s="166"/>
      <c r="U296" s="238">
        <v>0</v>
      </c>
      <c r="V296" s="238">
        <v>0</v>
      </c>
      <c r="W296" s="238">
        <v>0</v>
      </c>
      <c r="X296" s="238">
        <v>0</v>
      </c>
      <c r="Y296" s="238">
        <v>0</v>
      </c>
    </row>
    <row r="297" spans="1:25" ht="15" hidden="1" x14ac:dyDescent="0.2">
      <c r="A297" s="4">
        <v>2</v>
      </c>
      <c r="B297" s="240" t="s">
        <v>93</v>
      </c>
      <c r="C297" s="9">
        <f t="shared" si="8"/>
        <v>438.66666666666669</v>
      </c>
      <c r="D297" s="9">
        <f t="shared" si="8"/>
        <v>398.16</v>
      </c>
      <c r="E297" s="9">
        <f t="shared" si="8"/>
        <v>302.96000000000004</v>
      </c>
      <c r="F297" s="9">
        <f t="shared" si="8"/>
        <v>221.48000000000002</v>
      </c>
      <c r="G297" s="9">
        <v>0</v>
      </c>
      <c r="I297" s="166"/>
      <c r="J297" s="166"/>
      <c r="K297" s="166"/>
      <c r="L297" s="166"/>
      <c r="U297" s="238">
        <v>0</v>
      </c>
      <c r="V297" s="238">
        <v>0</v>
      </c>
      <c r="W297" s="238">
        <v>0</v>
      </c>
      <c r="X297" s="238">
        <v>0</v>
      </c>
      <c r="Y297" s="238">
        <v>0</v>
      </c>
    </row>
    <row r="298" spans="1:25" ht="15" hidden="1" x14ac:dyDescent="0.2">
      <c r="A298" s="4">
        <v>3</v>
      </c>
      <c r="B298" s="240" t="s">
        <v>94</v>
      </c>
      <c r="C298" s="9">
        <f t="shared" si="8"/>
        <v>619.08000000000004</v>
      </c>
      <c r="D298" s="9">
        <f t="shared" si="8"/>
        <v>561.86666666666667</v>
      </c>
      <c r="E298" s="9">
        <f t="shared" si="8"/>
        <v>427.74666666666667</v>
      </c>
      <c r="F298" s="9">
        <f t="shared" si="8"/>
        <v>312.48</v>
      </c>
      <c r="G298" s="9">
        <v>0</v>
      </c>
      <c r="I298" s="166"/>
      <c r="J298" s="166"/>
      <c r="K298" s="166"/>
      <c r="L298" s="166"/>
      <c r="U298" s="238">
        <v>0</v>
      </c>
      <c r="V298" s="238">
        <v>0</v>
      </c>
      <c r="W298" s="238">
        <v>0</v>
      </c>
      <c r="X298" s="238">
        <v>0</v>
      </c>
      <c r="Y298" s="238">
        <v>0</v>
      </c>
    </row>
    <row r="300" spans="1:25" ht="14" hidden="1" thickBot="1" x14ac:dyDescent="0.2"/>
    <row r="301" spans="1:25" ht="18" hidden="1" x14ac:dyDescent="0.2">
      <c r="A301" s="325" t="s">
        <v>15</v>
      </c>
      <c r="B301" s="326"/>
      <c r="C301" s="326"/>
      <c r="D301" s="326"/>
      <c r="E301" s="326"/>
      <c r="F301" s="326"/>
      <c r="G301" s="326"/>
    </row>
    <row r="302" spans="1:25" ht="18" hidden="1" x14ac:dyDescent="0.2">
      <c r="A302" s="327" t="s">
        <v>2</v>
      </c>
      <c r="B302" s="328"/>
      <c r="C302" s="328"/>
      <c r="D302" s="328"/>
      <c r="E302" s="328"/>
      <c r="F302" s="328"/>
      <c r="G302" s="328"/>
      <c r="H302" s="29"/>
    </row>
    <row r="303" spans="1:25" hidden="1" x14ac:dyDescent="0.15">
      <c r="A303" s="323" t="s">
        <v>0</v>
      </c>
      <c r="B303" s="324"/>
      <c r="C303" s="324"/>
      <c r="D303" s="324"/>
      <c r="E303" s="324"/>
      <c r="F303" s="324"/>
      <c r="G303" s="324"/>
    </row>
    <row r="304" spans="1:25" hidden="1" x14ac:dyDescent="0.15">
      <c r="A304" s="4" t="s">
        <v>1</v>
      </c>
      <c r="B304" s="5" t="s">
        <v>1</v>
      </c>
      <c r="C304" s="30">
        <v>250</v>
      </c>
      <c r="D304" s="30">
        <v>2000</v>
      </c>
      <c r="E304" s="6">
        <v>5000</v>
      </c>
      <c r="F304" s="6"/>
      <c r="G304" s="6"/>
      <c r="U304" s="236">
        <v>2</v>
      </c>
      <c r="V304" s="236">
        <v>6</v>
      </c>
      <c r="W304" s="236">
        <v>10</v>
      </c>
      <c r="X304" s="236">
        <v>14</v>
      </c>
      <c r="Y304" s="236">
        <v>18</v>
      </c>
    </row>
    <row r="305" spans="1:25" ht="15" hidden="1" x14ac:dyDescent="0.2">
      <c r="A305" s="4">
        <v>18</v>
      </c>
      <c r="B305" s="5">
        <v>18</v>
      </c>
      <c r="C305" s="168">
        <v>4146</v>
      </c>
      <c r="D305" s="168">
        <v>3977</v>
      </c>
      <c r="E305" s="168">
        <v>3004</v>
      </c>
      <c r="F305" s="168">
        <v>2194</v>
      </c>
      <c r="G305" s="28"/>
      <c r="I305" s="166"/>
      <c r="J305" s="166"/>
      <c r="K305" s="166"/>
      <c r="L305" s="166"/>
      <c r="M305" s="3"/>
      <c r="N305" s="3"/>
      <c r="U305" s="237">
        <v>0</v>
      </c>
      <c r="V305" s="237">
        <v>0</v>
      </c>
      <c r="W305" s="237">
        <v>0</v>
      </c>
      <c r="X305" s="237">
        <v>0</v>
      </c>
      <c r="Y305" s="237">
        <v>0</v>
      </c>
    </row>
    <row r="306" spans="1:25" ht="15" hidden="1" x14ac:dyDescent="0.2">
      <c r="A306" s="4">
        <v>19</v>
      </c>
      <c r="B306" s="5">
        <v>18</v>
      </c>
      <c r="C306" s="168">
        <v>4146</v>
      </c>
      <c r="D306" s="168">
        <v>3977</v>
      </c>
      <c r="E306" s="168">
        <v>3004</v>
      </c>
      <c r="F306" s="168">
        <v>2194</v>
      </c>
      <c r="G306" s="28"/>
      <c r="I306" s="166"/>
      <c r="J306" s="166"/>
      <c r="K306" s="166"/>
      <c r="L306" s="166"/>
      <c r="M306" s="3"/>
      <c r="N306" s="3"/>
      <c r="U306" s="237">
        <v>0</v>
      </c>
      <c r="V306" s="237">
        <v>0</v>
      </c>
      <c r="W306" s="237">
        <v>0</v>
      </c>
      <c r="X306" s="237">
        <v>0</v>
      </c>
      <c r="Y306" s="237">
        <v>0</v>
      </c>
    </row>
    <row r="307" spans="1:25" ht="15" hidden="1" x14ac:dyDescent="0.2">
      <c r="A307" s="4">
        <v>20</v>
      </c>
      <c r="B307" s="5">
        <v>18</v>
      </c>
      <c r="C307" s="168">
        <v>4146</v>
      </c>
      <c r="D307" s="168">
        <v>3977</v>
      </c>
      <c r="E307" s="168">
        <v>3004</v>
      </c>
      <c r="F307" s="168">
        <v>2194</v>
      </c>
      <c r="G307" s="28"/>
      <c r="I307" s="166"/>
      <c r="J307" s="166"/>
      <c r="K307" s="166"/>
      <c r="L307" s="166"/>
      <c r="M307" s="3"/>
      <c r="N307" s="3"/>
      <c r="U307" s="237">
        <v>0</v>
      </c>
      <c r="V307" s="237">
        <v>0</v>
      </c>
      <c r="W307" s="237">
        <v>0</v>
      </c>
      <c r="X307" s="237">
        <v>0</v>
      </c>
      <c r="Y307" s="237">
        <v>0</v>
      </c>
    </row>
    <row r="308" spans="1:25" ht="15" hidden="1" x14ac:dyDescent="0.2">
      <c r="A308" s="4">
        <v>21</v>
      </c>
      <c r="B308" s="5">
        <v>18</v>
      </c>
      <c r="C308" s="168">
        <v>4146</v>
      </c>
      <c r="D308" s="168">
        <v>3977</v>
      </c>
      <c r="E308" s="168">
        <v>3004</v>
      </c>
      <c r="F308" s="168">
        <v>2194</v>
      </c>
      <c r="G308" s="28"/>
      <c r="I308" s="166"/>
      <c r="J308" s="166"/>
      <c r="K308" s="166"/>
      <c r="L308" s="166"/>
      <c r="M308" s="3"/>
      <c r="N308" s="3"/>
      <c r="U308" s="237">
        <v>0</v>
      </c>
      <c r="V308" s="237">
        <v>0</v>
      </c>
      <c r="W308" s="237">
        <v>0</v>
      </c>
      <c r="X308" s="237">
        <v>0</v>
      </c>
      <c r="Y308" s="237">
        <v>0</v>
      </c>
    </row>
    <row r="309" spans="1:25" ht="15" hidden="1" x14ac:dyDescent="0.2">
      <c r="A309" s="4">
        <v>22</v>
      </c>
      <c r="B309" s="5">
        <v>18</v>
      </c>
      <c r="C309" s="168">
        <v>4146</v>
      </c>
      <c r="D309" s="168">
        <v>3977</v>
      </c>
      <c r="E309" s="168">
        <v>3004</v>
      </c>
      <c r="F309" s="168">
        <v>2194</v>
      </c>
      <c r="G309" s="28"/>
      <c r="I309" s="166"/>
      <c r="J309" s="166"/>
      <c r="K309" s="166"/>
      <c r="L309" s="166"/>
      <c r="M309" s="3"/>
      <c r="N309" s="3"/>
      <c r="U309" s="237">
        <v>0</v>
      </c>
      <c r="V309" s="237">
        <v>0</v>
      </c>
      <c r="W309" s="237">
        <v>0</v>
      </c>
      <c r="X309" s="237">
        <v>0</v>
      </c>
      <c r="Y309" s="237">
        <v>0</v>
      </c>
    </row>
    <row r="310" spans="1:25" ht="15" hidden="1" x14ac:dyDescent="0.2">
      <c r="A310" s="4">
        <v>23</v>
      </c>
      <c r="B310" s="5">
        <v>18</v>
      </c>
      <c r="C310" s="168">
        <v>4146</v>
      </c>
      <c r="D310" s="168">
        <v>3977</v>
      </c>
      <c r="E310" s="168">
        <v>3004</v>
      </c>
      <c r="F310" s="168">
        <v>2194</v>
      </c>
      <c r="G310" s="28"/>
      <c r="I310" s="166"/>
      <c r="J310" s="166"/>
      <c r="K310" s="166"/>
      <c r="L310" s="166"/>
      <c r="M310" s="3"/>
      <c r="N310" s="3"/>
      <c r="U310" s="237">
        <v>0</v>
      </c>
      <c r="V310" s="237">
        <v>0</v>
      </c>
      <c r="W310" s="237">
        <v>0</v>
      </c>
      <c r="X310" s="237">
        <v>0</v>
      </c>
      <c r="Y310" s="237">
        <v>0</v>
      </c>
    </row>
    <row r="311" spans="1:25" ht="15" hidden="1" x14ac:dyDescent="0.2">
      <c r="A311" s="4">
        <v>24</v>
      </c>
      <c r="B311" s="5">
        <v>18</v>
      </c>
      <c r="C311" s="168">
        <v>4146</v>
      </c>
      <c r="D311" s="168">
        <v>3977</v>
      </c>
      <c r="E311" s="168">
        <v>3004</v>
      </c>
      <c r="F311" s="168">
        <v>2194</v>
      </c>
      <c r="G311" s="28"/>
      <c r="I311" s="166"/>
      <c r="J311" s="166"/>
      <c r="K311" s="166"/>
      <c r="L311" s="166"/>
      <c r="M311" s="3"/>
      <c r="N311" s="3"/>
      <c r="U311" s="237">
        <v>0</v>
      </c>
      <c r="V311" s="237">
        <v>0</v>
      </c>
      <c r="W311" s="237">
        <v>0</v>
      </c>
      <c r="X311" s="237">
        <v>0</v>
      </c>
      <c r="Y311" s="237">
        <v>0</v>
      </c>
    </row>
    <row r="312" spans="1:25" ht="15" hidden="1" x14ac:dyDescent="0.2">
      <c r="A312" s="4">
        <v>25</v>
      </c>
      <c r="B312" s="5">
        <v>25</v>
      </c>
      <c r="C312" s="168">
        <v>4473</v>
      </c>
      <c r="D312" s="168">
        <v>4292</v>
      </c>
      <c r="E312" s="168">
        <v>3207</v>
      </c>
      <c r="F312" s="168">
        <v>2343</v>
      </c>
      <c r="G312" s="28"/>
      <c r="I312" s="166"/>
      <c r="J312" s="166"/>
      <c r="K312" s="166"/>
      <c r="L312" s="166"/>
      <c r="M312" s="3"/>
      <c r="N312" s="3"/>
      <c r="U312" s="237">
        <v>0</v>
      </c>
      <c r="V312" s="237">
        <v>0</v>
      </c>
      <c r="W312" s="237">
        <v>0</v>
      </c>
      <c r="X312" s="237">
        <v>0</v>
      </c>
      <c r="Y312" s="237">
        <v>0</v>
      </c>
    </row>
    <row r="313" spans="1:25" ht="15" hidden="1" x14ac:dyDescent="0.2">
      <c r="A313" s="4">
        <v>26</v>
      </c>
      <c r="B313" s="5">
        <v>25</v>
      </c>
      <c r="C313" s="168">
        <v>4473</v>
      </c>
      <c r="D313" s="168">
        <v>4292</v>
      </c>
      <c r="E313" s="168">
        <v>3207</v>
      </c>
      <c r="F313" s="168">
        <v>2343</v>
      </c>
      <c r="G313" s="28"/>
      <c r="I313" s="166"/>
      <c r="J313" s="166"/>
      <c r="K313" s="166"/>
      <c r="L313" s="166"/>
      <c r="M313" s="3"/>
      <c r="N313" s="3"/>
      <c r="U313" s="237">
        <v>0</v>
      </c>
      <c r="V313" s="237">
        <v>0</v>
      </c>
      <c r="W313" s="237">
        <v>0</v>
      </c>
      <c r="X313" s="237">
        <v>0</v>
      </c>
      <c r="Y313" s="237">
        <v>0</v>
      </c>
    </row>
    <row r="314" spans="1:25" ht="15" hidden="1" x14ac:dyDescent="0.2">
      <c r="A314" s="4">
        <v>27</v>
      </c>
      <c r="B314" s="5">
        <v>25</v>
      </c>
      <c r="C314" s="168">
        <v>4473</v>
      </c>
      <c r="D314" s="168">
        <v>4292</v>
      </c>
      <c r="E314" s="168">
        <v>3207</v>
      </c>
      <c r="F314" s="168">
        <v>2343</v>
      </c>
      <c r="G314" s="28"/>
      <c r="I314" s="166"/>
      <c r="J314" s="166"/>
      <c r="K314" s="166"/>
      <c r="L314" s="166"/>
      <c r="M314" s="3"/>
      <c r="N314" s="3"/>
      <c r="U314" s="237">
        <v>0</v>
      </c>
      <c r="V314" s="237">
        <v>0</v>
      </c>
      <c r="W314" s="237">
        <v>0</v>
      </c>
      <c r="X314" s="237">
        <v>0</v>
      </c>
      <c r="Y314" s="237">
        <v>0</v>
      </c>
    </row>
    <row r="315" spans="1:25" ht="15" hidden="1" x14ac:dyDescent="0.2">
      <c r="A315" s="4">
        <v>28</v>
      </c>
      <c r="B315" s="5">
        <v>25</v>
      </c>
      <c r="C315" s="168">
        <v>4473</v>
      </c>
      <c r="D315" s="168">
        <v>4292</v>
      </c>
      <c r="E315" s="168">
        <v>3207</v>
      </c>
      <c r="F315" s="168">
        <v>2343</v>
      </c>
      <c r="G315" s="28"/>
      <c r="I315" s="166"/>
      <c r="J315" s="166"/>
      <c r="K315" s="166"/>
      <c r="L315" s="166"/>
      <c r="M315" s="3"/>
      <c r="N315" s="3"/>
      <c r="U315" s="237">
        <v>0</v>
      </c>
      <c r="V315" s="237">
        <v>0</v>
      </c>
      <c r="W315" s="237">
        <v>0</v>
      </c>
      <c r="X315" s="237">
        <v>0</v>
      </c>
      <c r="Y315" s="237">
        <v>0</v>
      </c>
    </row>
    <row r="316" spans="1:25" ht="15" hidden="1" x14ac:dyDescent="0.2">
      <c r="A316" s="4">
        <v>29</v>
      </c>
      <c r="B316" s="5">
        <v>25</v>
      </c>
      <c r="C316" s="168">
        <v>4473</v>
      </c>
      <c r="D316" s="168">
        <v>4292</v>
      </c>
      <c r="E316" s="168">
        <v>3207</v>
      </c>
      <c r="F316" s="168">
        <v>2343</v>
      </c>
      <c r="G316" s="28"/>
      <c r="I316" s="166"/>
      <c r="J316" s="166"/>
      <c r="K316" s="166"/>
      <c r="L316" s="166"/>
      <c r="M316" s="3"/>
      <c r="N316" s="3"/>
      <c r="U316" s="237">
        <v>0</v>
      </c>
      <c r="V316" s="237">
        <v>0</v>
      </c>
      <c r="W316" s="237">
        <v>0</v>
      </c>
      <c r="X316" s="237">
        <v>0</v>
      </c>
      <c r="Y316" s="237">
        <v>0</v>
      </c>
    </row>
    <row r="317" spans="1:25" ht="15" hidden="1" x14ac:dyDescent="0.2">
      <c r="A317" s="4">
        <v>30</v>
      </c>
      <c r="B317" s="5">
        <v>30</v>
      </c>
      <c r="C317" s="168">
        <v>5046</v>
      </c>
      <c r="D317" s="168">
        <v>4840</v>
      </c>
      <c r="E317" s="168">
        <v>3566</v>
      </c>
      <c r="F317" s="168">
        <v>2603</v>
      </c>
      <c r="G317" s="28"/>
      <c r="I317" s="166"/>
      <c r="J317" s="166"/>
      <c r="K317" s="166"/>
      <c r="L317" s="166"/>
      <c r="M317" s="3"/>
      <c r="N317" s="3"/>
      <c r="U317" s="237">
        <v>0</v>
      </c>
      <c r="V317" s="237">
        <v>0</v>
      </c>
      <c r="W317" s="237">
        <v>0</v>
      </c>
      <c r="X317" s="237">
        <v>0</v>
      </c>
      <c r="Y317" s="237">
        <v>0</v>
      </c>
    </row>
    <row r="318" spans="1:25" ht="15" hidden="1" x14ac:dyDescent="0.2">
      <c r="A318" s="4">
        <v>31</v>
      </c>
      <c r="B318" s="5">
        <v>30</v>
      </c>
      <c r="C318" s="168">
        <v>5046</v>
      </c>
      <c r="D318" s="168">
        <v>4840</v>
      </c>
      <c r="E318" s="168">
        <v>3566</v>
      </c>
      <c r="F318" s="168">
        <v>2603</v>
      </c>
      <c r="G318" s="28"/>
      <c r="I318" s="166"/>
      <c r="J318" s="166"/>
      <c r="K318" s="166"/>
      <c r="L318" s="166"/>
      <c r="M318" s="3"/>
      <c r="N318" s="3"/>
      <c r="U318" s="237">
        <v>0</v>
      </c>
      <c r="V318" s="237">
        <v>0</v>
      </c>
      <c r="W318" s="237">
        <v>0</v>
      </c>
      <c r="X318" s="237">
        <v>0</v>
      </c>
      <c r="Y318" s="237">
        <v>0</v>
      </c>
    </row>
    <row r="319" spans="1:25" ht="15" hidden="1" x14ac:dyDescent="0.2">
      <c r="A319" s="4">
        <v>32</v>
      </c>
      <c r="B319" s="5">
        <v>30</v>
      </c>
      <c r="C319" s="168">
        <v>5046</v>
      </c>
      <c r="D319" s="168">
        <v>4840</v>
      </c>
      <c r="E319" s="168">
        <v>3566</v>
      </c>
      <c r="F319" s="168">
        <v>2603</v>
      </c>
      <c r="G319" s="28"/>
      <c r="I319" s="166"/>
      <c r="J319" s="166"/>
      <c r="K319" s="166"/>
      <c r="L319" s="166"/>
      <c r="M319" s="3"/>
      <c r="N319" s="3"/>
      <c r="U319" s="237">
        <v>0</v>
      </c>
      <c r="V319" s="237">
        <v>0</v>
      </c>
      <c r="W319" s="237">
        <v>0</v>
      </c>
      <c r="X319" s="237">
        <v>0</v>
      </c>
      <c r="Y319" s="237">
        <v>0</v>
      </c>
    </row>
    <row r="320" spans="1:25" ht="15" hidden="1" x14ac:dyDescent="0.2">
      <c r="A320" s="4">
        <v>33</v>
      </c>
      <c r="B320" s="5">
        <v>30</v>
      </c>
      <c r="C320" s="168">
        <v>5046</v>
      </c>
      <c r="D320" s="168">
        <v>4840</v>
      </c>
      <c r="E320" s="168">
        <v>3566</v>
      </c>
      <c r="F320" s="168">
        <v>2603</v>
      </c>
      <c r="G320" s="28"/>
      <c r="I320" s="166"/>
      <c r="J320" s="166"/>
      <c r="K320" s="166"/>
      <c r="L320" s="166"/>
      <c r="M320" s="3"/>
      <c r="N320" s="3"/>
      <c r="U320" s="237">
        <v>0</v>
      </c>
      <c r="V320" s="237">
        <v>0</v>
      </c>
      <c r="W320" s="237">
        <v>0</v>
      </c>
      <c r="X320" s="237">
        <v>0</v>
      </c>
      <c r="Y320" s="237">
        <v>0</v>
      </c>
    </row>
    <row r="321" spans="1:25" ht="15" hidden="1" x14ac:dyDescent="0.2">
      <c r="A321" s="4">
        <v>34</v>
      </c>
      <c r="B321" s="5">
        <v>30</v>
      </c>
      <c r="C321" s="168">
        <v>5046</v>
      </c>
      <c r="D321" s="168">
        <v>4840</v>
      </c>
      <c r="E321" s="168">
        <v>3566</v>
      </c>
      <c r="F321" s="168">
        <v>2603</v>
      </c>
      <c r="G321" s="28"/>
      <c r="I321" s="166"/>
      <c r="J321" s="166"/>
      <c r="K321" s="166"/>
      <c r="L321" s="166"/>
      <c r="M321" s="3"/>
      <c r="N321" s="3"/>
      <c r="U321" s="237">
        <v>0</v>
      </c>
      <c r="V321" s="237">
        <v>0</v>
      </c>
      <c r="W321" s="237">
        <v>0</v>
      </c>
      <c r="X321" s="237">
        <v>0</v>
      </c>
      <c r="Y321" s="237">
        <v>0</v>
      </c>
    </row>
    <row r="322" spans="1:25" ht="15" hidden="1" x14ac:dyDescent="0.2">
      <c r="A322" s="4">
        <v>35</v>
      </c>
      <c r="B322" s="5">
        <v>35</v>
      </c>
      <c r="C322" s="168">
        <v>5710</v>
      </c>
      <c r="D322" s="168">
        <v>5478</v>
      </c>
      <c r="E322" s="168">
        <v>3992</v>
      </c>
      <c r="F322" s="168">
        <v>2916</v>
      </c>
      <c r="G322" s="28"/>
      <c r="I322" s="166"/>
      <c r="J322" s="166"/>
      <c r="K322" s="166"/>
      <c r="L322" s="166"/>
      <c r="M322" s="3"/>
      <c r="N322" s="3"/>
      <c r="U322" s="237">
        <v>0</v>
      </c>
      <c r="V322" s="237">
        <v>0</v>
      </c>
      <c r="W322" s="237">
        <v>0</v>
      </c>
      <c r="X322" s="237">
        <v>0</v>
      </c>
      <c r="Y322" s="237">
        <v>0</v>
      </c>
    </row>
    <row r="323" spans="1:25" ht="15" hidden="1" x14ac:dyDescent="0.2">
      <c r="A323" s="4">
        <v>36</v>
      </c>
      <c r="B323" s="5">
        <v>35</v>
      </c>
      <c r="C323" s="168">
        <v>5710</v>
      </c>
      <c r="D323" s="168">
        <v>5478</v>
      </c>
      <c r="E323" s="168">
        <v>3992</v>
      </c>
      <c r="F323" s="168">
        <v>2916</v>
      </c>
      <c r="G323" s="28"/>
      <c r="I323" s="166"/>
      <c r="J323" s="166"/>
      <c r="K323" s="166"/>
      <c r="L323" s="166"/>
      <c r="M323" s="3"/>
      <c r="N323" s="3"/>
      <c r="U323" s="237">
        <v>0</v>
      </c>
      <c r="V323" s="237">
        <v>0</v>
      </c>
      <c r="W323" s="237">
        <v>0</v>
      </c>
      <c r="X323" s="237">
        <v>0</v>
      </c>
      <c r="Y323" s="237">
        <v>0</v>
      </c>
    </row>
    <row r="324" spans="1:25" ht="15" hidden="1" x14ac:dyDescent="0.2">
      <c r="A324" s="4">
        <v>37</v>
      </c>
      <c r="B324" s="5">
        <v>35</v>
      </c>
      <c r="C324" s="168">
        <v>5710</v>
      </c>
      <c r="D324" s="168">
        <v>5478</v>
      </c>
      <c r="E324" s="168">
        <v>3992</v>
      </c>
      <c r="F324" s="168">
        <v>2916</v>
      </c>
      <c r="G324" s="28"/>
      <c r="I324" s="166"/>
      <c r="J324" s="166"/>
      <c r="K324" s="166"/>
      <c r="L324" s="166"/>
      <c r="M324" s="3"/>
      <c r="N324" s="3"/>
      <c r="U324" s="237">
        <v>0</v>
      </c>
      <c r="V324" s="237">
        <v>0</v>
      </c>
      <c r="W324" s="237">
        <v>0</v>
      </c>
      <c r="X324" s="237">
        <v>0</v>
      </c>
      <c r="Y324" s="237">
        <v>0</v>
      </c>
    </row>
    <row r="325" spans="1:25" ht="15" hidden="1" x14ac:dyDescent="0.2">
      <c r="A325" s="4">
        <v>38</v>
      </c>
      <c r="B325" s="5">
        <v>35</v>
      </c>
      <c r="C325" s="168">
        <v>5710</v>
      </c>
      <c r="D325" s="168">
        <v>5478</v>
      </c>
      <c r="E325" s="168">
        <v>3992</v>
      </c>
      <c r="F325" s="168">
        <v>2916</v>
      </c>
      <c r="G325" s="28"/>
      <c r="I325" s="166"/>
      <c r="J325" s="166"/>
      <c r="K325" s="166"/>
      <c r="L325" s="166"/>
      <c r="M325" s="3"/>
      <c r="N325" s="3"/>
      <c r="U325" s="237">
        <v>0</v>
      </c>
      <c r="V325" s="237">
        <v>0</v>
      </c>
      <c r="W325" s="237">
        <v>0</v>
      </c>
      <c r="X325" s="237">
        <v>0</v>
      </c>
      <c r="Y325" s="237">
        <v>0</v>
      </c>
    </row>
    <row r="326" spans="1:25" ht="15" hidden="1" x14ac:dyDescent="0.2">
      <c r="A326" s="4">
        <v>39</v>
      </c>
      <c r="B326" s="5">
        <v>35</v>
      </c>
      <c r="C326" s="168">
        <v>5710</v>
      </c>
      <c r="D326" s="168">
        <v>5478</v>
      </c>
      <c r="E326" s="168">
        <v>3992</v>
      </c>
      <c r="F326" s="168">
        <v>2916</v>
      </c>
      <c r="G326" s="28"/>
      <c r="I326" s="166"/>
      <c r="J326" s="166"/>
      <c r="K326" s="166"/>
      <c r="L326" s="166"/>
      <c r="M326" s="3"/>
      <c r="N326" s="3"/>
      <c r="U326" s="237">
        <v>0</v>
      </c>
      <c r="V326" s="237">
        <v>0</v>
      </c>
      <c r="W326" s="237">
        <v>0</v>
      </c>
      <c r="X326" s="237">
        <v>0</v>
      </c>
      <c r="Y326" s="237">
        <v>0</v>
      </c>
    </row>
    <row r="327" spans="1:25" ht="15" hidden="1" x14ac:dyDescent="0.2">
      <c r="A327" s="4">
        <v>40</v>
      </c>
      <c r="B327" s="5">
        <v>40</v>
      </c>
      <c r="C327" s="168">
        <v>6692</v>
      </c>
      <c r="D327" s="168">
        <v>6421</v>
      </c>
      <c r="E327" s="168">
        <v>4639</v>
      </c>
      <c r="F327" s="168">
        <v>3388</v>
      </c>
      <c r="G327" s="28"/>
      <c r="I327" s="166"/>
      <c r="J327" s="166"/>
      <c r="K327" s="166"/>
      <c r="L327" s="166"/>
      <c r="M327" s="3"/>
      <c r="N327" s="3"/>
      <c r="U327" s="237">
        <v>0</v>
      </c>
      <c r="V327" s="237">
        <v>0</v>
      </c>
      <c r="W327" s="237">
        <v>0</v>
      </c>
      <c r="X327" s="237">
        <v>0</v>
      </c>
      <c r="Y327" s="237">
        <v>0</v>
      </c>
    </row>
    <row r="328" spans="1:25" ht="15" hidden="1" x14ac:dyDescent="0.2">
      <c r="A328" s="4">
        <v>41</v>
      </c>
      <c r="B328" s="5">
        <v>40</v>
      </c>
      <c r="C328" s="168">
        <v>6692</v>
      </c>
      <c r="D328" s="168">
        <v>6421</v>
      </c>
      <c r="E328" s="168">
        <v>4639</v>
      </c>
      <c r="F328" s="168">
        <v>3388</v>
      </c>
      <c r="G328" s="28"/>
      <c r="I328" s="166"/>
      <c r="J328" s="166"/>
      <c r="K328" s="166"/>
      <c r="L328" s="166"/>
      <c r="M328" s="3"/>
      <c r="N328" s="3"/>
      <c r="U328" s="237">
        <v>0</v>
      </c>
      <c r="V328" s="237">
        <v>0</v>
      </c>
      <c r="W328" s="237">
        <v>0</v>
      </c>
      <c r="X328" s="237">
        <v>0</v>
      </c>
      <c r="Y328" s="237">
        <v>0</v>
      </c>
    </row>
    <row r="329" spans="1:25" ht="15" hidden="1" x14ac:dyDescent="0.2">
      <c r="A329" s="4">
        <v>42</v>
      </c>
      <c r="B329" s="5">
        <v>40</v>
      </c>
      <c r="C329" s="168">
        <v>6692</v>
      </c>
      <c r="D329" s="168">
        <v>6421</v>
      </c>
      <c r="E329" s="168">
        <v>4639</v>
      </c>
      <c r="F329" s="168">
        <v>3388</v>
      </c>
      <c r="G329" s="28"/>
      <c r="I329" s="166"/>
      <c r="J329" s="166"/>
      <c r="K329" s="166"/>
      <c r="L329" s="166"/>
      <c r="M329" s="3"/>
      <c r="N329" s="3"/>
      <c r="U329" s="237">
        <v>0</v>
      </c>
      <c r="V329" s="237">
        <v>0</v>
      </c>
      <c r="W329" s="237">
        <v>0</v>
      </c>
      <c r="X329" s="237">
        <v>0</v>
      </c>
      <c r="Y329" s="237">
        <v>0</v>
      </c>
    </row>
    <row r="330" spans="1:25" ht="15" hidden="1" x14ac:dyDescent="0.2">
      <c r="A330" s="4">
        <v>43</v>
      </c>
      <c r="B330" s="5">
        <v>40</v>
      </c>
      <c r="C330" s="168">
        <v>6692</v>
      </c>
      <c r="D330" s="168">
        <v>6421</v>
      </c>
      <c r="E330" s="168">
        <v>4639</v>
      </c>
      <c r="F330" s="168">
        <v>3388</v>
      </c>
      <c r="G330" s="28"/>
      <c r="I330" s="166"/>
      <c r="J330" s="166"/>
      <c r="K330" s="166"/>
      <c r="L330" s="166"/>
      <c r="M330" s="3"/>
      <c r="N330" s="3"/>
      <c r="U330" s="237">
        <v>0</v>
      </c>
      <c r="V330" s="237">
        <v>0</v>
      </c>
      <c r="W330" s="237">
        <v>0</v>
      </c>
      <c r="X330" s="237">
        <v>0</v>
      </c>
      <c r="Y330" s="237">
        <v>0</v>
      </c>
    </row>
    <row r="331" spans="1:25" ht="15" hidden="1" x14ac:dyDescent="0.2">
      <c r="A331" s="4">
        <v>44</v>
      </c>
      <c r="B331" s="5">
        <v>40</v>
      </c>
      <c r="C331" s="168">
        <v>6692</v>
      </c>
      <c r="D331" s="168">
        <v>6421</v>
      </c>
      <c r="E331" s="168">
        <v>4639</v>
      </c>
      <c r="F331" s="168">
        <v>3388</v>
      </c>
      <c r="G331" s="28"/>
      <c r="I331" s="166"/>
      <c r="J331" s="166"/>
      <c r="K331" s="166"/>
      <c r="L331" s="166"/>
      <c r="M331" s="3"/>
      <c r="N331" s="3"/>
      <c r="U331" s="237">
        <v>0</v>
      </c>
      <c r="V331" s="237">
        <v>0</v>
      </c>
      <c r="W331" s="237">
        <v>0</v>
      </c>
      <c r="X331" s="237">
        <v>0</v>
      </c>
      <c r="Y331" s="237">
        <v>0</v>
      </c>
    </row>
    <row r="332" spans="1:25" ht="15" hidden="1" x14ac:dyDescent="0.2">
      <c r="A332" s="4">
        <v>45</v>
      </c>
      <c r="B332" s="5">
        <v>45</v>
      </c>
      <c r="C332" s="168">
        <v>7574</v>
      </c>
      <c r="D332" s="168">
        <v>7266</v>
      </c>
      <c r="E332" s="168">
        <v>5222</v>
      </c>
      <c r="F332" s="168">
        <v>3815</v>
      </c>
      <c r="G332" s="28"/>
      <c r="I332" s="166"/>
      <c r="J332" s="166"/>
      <c r="K332" s="166"/>
      <c r="L332" s="166"/>
      <c r="M332" s="3"/>
      <c r="N332" s="3"/>
      <c r="U332" s="237">
        <v>0</v>
      </c>
      <c r="V332" s="237">
        <v>0</v>
      </c>
      <c r="W332" s="237">
        <v>0</v>
      </c>
      <c r="X332" s="237">
        <v>0</v>
      </c>
      <c r="Y332" s="237">
        <v>0</v>
      </c>
    </row>
    <row r="333" spans="1:25" ht="15" hidden="1" x14ac:dyDescent="0.2">
      <c r="A333" s="4">
        <v>46</v>
      </c>
      <c r="B333" s="5">
        <v>45</v>
      </c>
      <c r="C333" s="168">
        <v>7574</v>
      </c>
      <c r="D333" s="168">
        <v>7266</v>
      </c>
      <c r="E333" s="168">
        <v>5222</v>
      </c>
      <c r="F333" s="168">
        <v>3815</v>
      </c>
      <c r="G333" s="28"/>
      <c r="I333" s="166"/>
      <c r="J333" s="166"/>
      <c r="K333" s="166"/>
      <c r="L333" s="166"/>
      <c r="M333" s="3"/>
      <c r="N333" s="3"/>
      <c r="U333" s="237">
        <v>0</v>
      </c>
      <c r="V333" s="237">
        <v>0</v>
      </c>
      <c r="W333" s="237">
        <v>0</v>
      </c>
      <c r="X333" s="237">
        <v>0</v>
      </c>
      <c r="Y333" s="237">
        <v>0</v>
      </c>
    </row>
    <row r="334" spans="1:25" ht="15" hidden="1" x14ac:dyDescent="0.2">
      <c r="A334" s="4">
        <v>47</v>
      </c>
      <c r="B334" s="5">
        <v>45</v>
      </c>
      <c r="C334" s="168">
        <v>7574</v>
      </c>
      <c r="D334" s="168">
        <v>7266</v>
      </c>
      <c r="E334" s="168">
        <v>5222</v>
      </c>
      <c r="F334" s="168">
        <v>3815</v>
      </c>
      <c r="G334" s="28"/>
      <c r="I334" s="166"/>
      <c r="J334" s="166"/>
      <c r="K334" s="166"/>
      <c r="L334" s="166"/>
      <c r="M334" s="3"/>
      <c r="N334" s="3"/>
      <c r="U334" s="237">
        <v>0</v>
      </c>
      <c r="V334" s="237">
        <v>0</v>
      </c>
      <c r="W334" s="237">
        <v>0</v>
      </c>
      <c r="X334" s="237">
        <v>0</v>
      </c>
      <c r="Y334" s="237">
        <v>0</v>
      </c>
    </row>
    <row r="335" spans="1:25" ht="15" hidden="1" x14ac:dyDescent="0.2">
      <c r="A335" s="4">
        <v>48</v>
      </c>
      <c r="B335" s="5">
        <v>45</v>
      </c>
      <c r="C335" s="168">
        <v>7574</v>
      </c>
      <c r="D335" s="168">
        <v>7266</v>
      </c>
      <c r="E335" s="168">
        <v>5222</v>
      </c>
      <c r="F335" s="168">
        <v>3815</v>
      </c>
      <c r="G335" s="28"/>
      <c r="I335" s="166"/>
      <c r="J335" s="166"/>
      <c r="K335" s="166"/>
      <c r="L335" s="166"/>
      <c r="M335" s="3"/>
      <c r="N335" s="3"/>
      <c r="U335" s="237">
        <v>0</v>
      </c>
      <c r="V335" s="237">
        <v>0</v>
      </c>
      <c r="W335" s="237">
        <v>0</v>
      </c>
      <c r="X335" s="237">
        <v>0</v>
      </c>
      <c r="Y335" s="237">
        <v>0</v>
      </c>
    </row>
    <row r="336" spans="1:25" ht="15" hidden="1" x14ac:dyDescent="0.2">
      <c r="A336" s="4">
        <v>49</v>
      </c>
      <c r="B336" s="5">
        <v>45</v>
      </c>
      <c r="C336" s="168">
        <v>7574</v>
      </c>
      <c r="D336" s="168">
        <v>7266</v>
      </c>
      <c r="E336" s="168">
        <v>5222</v>
      </c>
      <c r="F336" s="168">
        <v>3815</v>
      </c>
      <c r="G336" s="28"/>
      <c r="I336" s="166"/>
      <c r="J336" s="166"/>
      <c r="K336" s="166"/>
      <c r="L336" s="166"/>
      <c r="M336" s="3"/>
      <c r="N336" s="3"/>
      <c r="U336" s="237">
        <v>0</v>
      </c>
      <c r="V336" s="237">
        <v>0</v>
      </c>
      <c r="W336" s="237">
        <v>0</v>
      </c>
      <c r="X336" s="237">
        <v>0</v>
      </c>
      <c r="Y336" s="237">
        <v>0</v>
      </c>
    </row>
    <row r="337" spans="1:25" ht="15" hidden="1" x14ac:dyDescent="0.2">
      <c r="A337" s="4">
        <v>50</v>
      </c>
      <c r="B337" s="5">
        <v>50</v>
      </c>
      <c r="C337" s="168">
        <v>8844</v>
      </c>
      <c r="D337" s="168">
        <v>8484</v>
      </c>
      <c r="E337" s="168">
        <v>6073</v>
      </c>
      <c r="F337" s="168">
        <v>4436</v>
      </c>
      <c r="G337" s="28"/>
      <c r="I337" s="166"/>
      <c r="J337" s="166"/>
      <c r="K337" s="166"/>
      <c r="L337" s="166"/>
      <c r="M337" s="3"/>
      <c r="N337" s="3"/>
      <c r="U337" s="237">
        <v>0</v>
      </c>
      <c r="V337" s="237">
        <v>0</v>
      </c>
      <c r="W337" s="237">
        <v>0</v>
      </c>
      <c r="X337" s="237">
        <v>0</v>
      </c>
      <c r="Y337" s="237">
        <v>0</v>
      </c>
    </row>
    <row r="338" spans="1:25" ht="15" hidden="1" x14ac:dyDescent="0.2">
      <c r="A338" s="4">
        <v>51</v>
      </c>
      <c r="B338" s="5">
        <v>50</v>
      </c>
      <c r="C338" s="168">
        <v>8844</v>
      </c>
      <c r="D338" s="168">
        <v>8484</v>
      </c>
      <c r="E338" s="168">
        <v>6073</v>
      </c>
      <c r="F338" s="168">
        <v>4436</v>
      </c>
      <c r="G338" s="28"/>
      <c r="I338" s="166"/>
      <c r="J338" s="166"/>
      <c r="K338" s="166"/>
      <c r="L338" s="166"/>
      <c r="M338" s="3"/>
      <c r="N338" s="3"/>
      <c r="U338" s="237">
        <v>0</v>
      </c>
      <c r="V338" s="237">
        <v>0</v>
      </c>
      <c r="W338" s="237">
        <v>0</v>
      </c>
      <c r="X338" s="237">
        <v>0</v>
      </c>
      <c r="Y338" s="237">
        <v>0</v>
      </c>
    </row>
    <row r="339" spans="1:25" ht="15" hidden="1" x14ac:dyDescent="0.2">
      <c r="A339" s="4">
        <v>52</v>
      </c>
      <c r="B339" s="5">
        <v>50</v>
      </c>
      <c r="C339" s="168">
        <v>8844</v>
      </c>
      <c r="D339" s="168">
        <v>8484</v>
      </c>
      <c r="E339" s="168">
        <v>6073</v>
      </c>
      <c r="F339" s="168">
        <v>4436</v>
      </c>
      <c r="G339" s="28"/>
      <c r="I339" s="166"/>
      <c r="J339" s="166"/>
      <c r="K339" s="166"/>
      <c r="L339" s="166"/>
      <c r="M339" s="3"/>
      <c r="N339" s="3"/>
      <c r="U339" s="237">
        <v>0</v>
      </c>
      <c r="V339" s="237">
        <v>0</v>
      </c>
      <c r="W339" s="237">
        <v>0</v>
      </c>
      <c r="X339" s="237">
        <v>0</v>
      </c>
      <c r="Y339" s="237">
        <v>0</v>
      </c>
    </row>
    <row r="340" spans="1:25" ht="15" hidden="1" x14ac:dyDescent="0.2">
      <c r="A340" s="4">
        <v>53</v>
      </c>
      <c r="B340" s="5">
        <v>50</v>
      </c>
      <c r="C340" s="168">
        <v>8844</v>
      </c>
      <c r="D340" s="168">
        <v>8484</v>
      </c>
      <c r="E340" s="168">
        <v>6073</v>
      </c>
      <c r="F340" s="168">
        <v>4436</v>
      </c>
      <c r="G340" s="28"/>
      <c r="I340" s="166"/>
      <c r="J340" s="166"/>
      <c r="K340" s="166"/>
      <c r="L340" s="166"/>
      <c r="M340" s="3"/>
      <c r="N340" s="3"/>
      <c r="U340" s="237">
        <v>0</v>
      </c>
      <c r="V340" s="237">
        <v>0</v>
      </c>
      <c r="W340" s="237">
        <v>0</v>
      </c>
      <c r="X340" s="237">
        <v>0</v>
      </c>
      <c r="Y340" s="237">
        <v>0</v>
      </c>
    </row>
    <row r="341" spans="1:25" ht="15" hidden="1" x14ac:dyDescent="0.2">
      <c r="A341" s="4">
        <v>54</v>
      </c>
      <c r="B341" s="5">
        <v>50</v>
      </c>
      <c r="C341" s="168">
        <v>8844</v>
      </c>
      <c r="D341" s="168">
        <v>8484</v>
      </c>
      <c r="E341" s="168">
        <v>6073</v>
      </c>
      <c r="F341" s="168">
        <v>4436</v>
      </c>
      <c r="G341" s="28"/>
      <c r="I341" s="166"/>
      <c r="J341" s="166"/>
      <c r="K341" s="166"/>
      <c r="L341" s="166"/>
      <c r="M341" s="3"/>
      <c r="N341" s="3"/>
      <c r="U341" s="237">
        <v>0</v>
      </c>
      <c r="V341" s="237">
        <v>0</v>
      </c>
      <c r="W341" s="237">
        <v>0</v>
      </c>
      <c r="X341" s="237">
        <v>0</v>
      </c>
      <c r="Y341" s="237">
        <v>0</v>
      </c>
    </row>
    <row r="342" spans="1:25" ht="15" hidden="1" x14ac:dyDescent="0.2">
      <c r="A342" s="4">
        <v>55</v>
      </c>
      <c r="B342" s="239">
        <v>55</v>
      </c>
      <c r="C342" s="168">
        <v>9976</v>
      </c>
      <c r="D342" s="168">
        <v>9571</v>
      </c>
      <c r="E342" s="168">
        <v>6833</v>
      </c>
      <c r="F342" s="168">
        <v>4991</v>
      </c>
      <c r="G342" s="28"/>
      <c r="I342" s="166"/>
      <c r="J342" s="166"/>
      <c r="K342" s="166"/>
      <c r="L342" s="166"/>
      <c r="M342" s="3"/>
      <c r="N342" s="3"/>
      <c r="U342" s="237">
        <v>0</v>
      </c>
      <c r="V342" s="237">
        <v>0</v>
      </c>
      <c r="W342" s="237">
        <v>0</v>
      </c>
      <c r="X342" s="237">
        <v>0</v>
      </c>
      <c r="Y342" s="237">
        <v>0</v>
      </c>
    </row>
    <row r="343" spans="1:25" ht="15" hidden="1" x14ac:dyDescent="0.2">
      <c r="A343" s="4">
        <v>56</v>
      </c>
      <c r="B343" s="239">
        <v>55</v>
      </c>
      <c r="C343" s="168">
        <v>9976</v>
      </c>
      <c r="D343" s="168">
        <v>9571</v>
      </c>
      <c r="E343" s="168">
        <v>6833</v>
      </c>
      <c r="F343" s="168">
        <v>4991</v>
      </c>
      <c r="G343" s="28"/>
      <c r="I343" s="166"/>
      <c r="J343" s="166"/>
      <c r="K343" s="166"/>
      <c r="L343" s="166"/>
      <c r="M343" s="3"/>
      <c r="N343" s="3"/>
      <c r="U343" s="237">
        <v>0</v>
      </c>
      <c r="V343" s="237">
        <v>0</v>
      </c>
      <c r="W343" s="237">
        <v>0</v>
      </c>
      <c r="X343" s="237">
        <v>0</v>
      </c>
      <c r="Y343" s="237">
        <v>0</v>
      </c>
    </row>
    <row r="344" spans="1:25" ht="15" hidden="1" x14ac:dyDescent="0.2">
      <c r="A344" s="4">
        <v>57</v>
      </c>
      <c r="B344" s="239">
        <v>55</v>
      </c>
      <c r="C344" s="168">
        <v>9976</v>
      </c>
      <c r="D344" s="168">
        <v>9571</v>
      </c>
      <c r="E344" s="168">
        <v>6833</v>
      </c>
      <c r="F344" s="168">
        <v>4991</v>
      </c>
      <c r="G344" s="28"/>
      <c r="I344" s="166"/>
      <c r="J344" s="166"/>
      <c r="K344" s="166"/>
      <c r="L344" s="166"/>
      <c r="M344" s="3"/>
      <c r="N344" s="3"/>
      <c r="U344" s="237">
        <v>0</v>
      </c>
      <c r="V344" s="237">
        <v>0</v>
      </c>
      <c r="W344" s="237">
        <v>0</v>
      </c>
      <c r="X344" s="237">
        <v>0</v>
      </c>
      <c r="Y344" s="237">
        <v>0</v>
      </c>
    </row>
    <row r="345" spans="1:25" ht="15" hidden="1" x14ac:dyDescent="0.2">
      <c r="A345" s="4">
        <v>58</v>
      </c>
      <c r="B345" s="239">
        <v>55</v>
      </c>
      <c r="C345" s="168">
        <v>9976</v>
      </c>
      <c r="D345" s="168">
        <v>9571</v>
      </c>
      <c r="E345" s="168">
        <v>6833</v>
      </c>
      <c r="F345" s="168">
        <v>4991</v>
      </c>
      <c r="G345" s="28"/>
      <c r="I345" s="166"/>
      <c r="J345" s="166"/>
      <c r="K345" s="166"/>
      <c r="L345" s="166"/>
      <c r="M345" s="3"/>
      <c r="N345" s="3"/>
      <c r="U345" s="237">
        <v>0</v>
      </c>
      <c r="V345" s="237">
        <v>0</v>
      </c>
      <c r="W345" s="237">
        <v>0</v>
      </c>
      <c r="X345" s="237">
        <v>0</v>
      </c>
      <c r="Y345" s="237">
        <v>0</v>
      </c>
    </row>
    <row r="346" spans="1:25" ht="15" hidden="1" x14ac:dyDescent="0.2">
      <c r="A346" s="4">
        <v>59</v>
      </c>
      <c r="B346" s="239">
        <v>55</v>
      </c>
      <c r="C346" s="168">
        <v>9976</v>
      </c>
      <c r="D346" s="168">
        <v>9571</v>
      </c>
      <c r="E346" s="168">
        <v>6833</v>
      </c>
      <c r="F346" s="168">
        <v>4991</v>
      </c>
      <c r="G346" s="28"/>
      <c r="I346" s="166"/>
      <c r="J346" s="166"/>
      <c r="K346" s="166"/>
      <c r="L346" s="166"/>
      <c r="M346" s="3"/>
      <c r="N346" s="3"/>
      <c r="U346" s="237">
        <v>0</v>
      </c>
      <c r="V346" s="237">
        <v>0</v>
      </c>
      <c r="W346" s="237">
        <v>0</v>
      </c>
      <c r="X346" s="237">
        <v>0</v>
      </c>
      <c r="Y346" s="237">
        <v>0</v>
      </c>
    </row>
    <row r="347" spans="1:25" ht="15" hidden="1" x14ac:dyDescent="0.2">
      <c r="A347" s="4">
        <v>60</v>
      </c>
      <c r="B347" s="239">
        <v>60</v>
      </c>
      <c r="C347" s="168">
        <v>10728</v>
      </c>
      <c r="D347" s="168">
        <v>10293</v>
      </c>
      <c r="E347" s="168">
        <v>7344</v>
      </c>
      <c r="F347" s="168">
        <v>5361</v>
      </c>
      <c r="G347" s="28"/>
      <c r="I347" s="166"/>
      <c r="J347" s="166"/>
      <c r="K347" s="166"/>
      <c r="L347" s="166"/>
      <c r="M347" s="3"/>
      <c r="N347" s="3"/>
      <c r="U347" s="237">
        <v>0</v>
      </c>
      <c r="V347" s="237">
        <v>0</v>
      </c>
      <c r="W347" s="237">
        <v>0</v>
      </c>
      <c r="X347" s="237">
        <v>0</v>
      </c>
      <c r="Y347" s="237">
        <v>0</v>
      </c>
    </row>
    <row r="348" spans="1:25" ht="15" hidden="1" x14ac:dyDescent="0.2">
      <c r="A348" s="4">
        <v>61</v>
      </c>
      <c r="B348" s="239">
        <v>61</v>
      </c>
      <c r="C348" s="168">
        <v>12231</v>
      </c>
      <c r="D348" s="168">
        <v>11734</v>
      </c>
      <c r="E348" s="168">
        <v>8363</v>
      </c>
      <c r="F348" s="168">
        <v>6108</v>
      </c>
      <c r="G348" s="28"/>
      <c r="I348" s="166"/>
      <c r="J348" s="166"/>
      <c r="K348" s="166"/>
      <c r="L348" s="166"/>
      <c r="M348" s="3"/>
      <c r="N348" s="3"/>
      <c r="U348" s="237">
        <v>0</v>
      </c>
      <c r="V348" s="237">
        <v>0</v>
      </c>
      <c r="W348" s="237">
        <v>0</v>
      </c>
      <c r="X348" s="237">
        <v>0</v>
      </c>
      <c r="Y348" s="237">
        <v>0</v>
      </c>
    </row>
    <row r="349" spans="1:25" ht="15" hidden="1" x14ac:dyDescent="0.2">
      <c r="A349" s="4">
        <v>62</v>
      </c>
      <c r="B349" s="239">
        <v>62</v>
      </c>
      <c r="C349" s="168">
        <v>13674</v>
      </c>
      <c r="D349" s="168">
        <v>13120</v>
      </c>
      <c r="E349" s="168">
        <v>9349</v>
      </c>
      <c r="F349" s="168">
        <v>6825</v>
      </c>
      <c r="G349" s="28"/>
      <c r="I349" s="166"/>
      <c r="J349" s="166"/>
      <c r="K349" s="166"/>
      <c r="L349" s="166"/>
      <c r="M349" s="3"/>
      <c r="N349" s="3"/>
      <c r="U349" s="237">
        <v>0</v>
      </c>
      <c r="V349" s="237">
        <v>0</v>
      </c>
      <c r="W349" s="237">
        <v>0</v>
      </c>
      <c r="X349" s="237">
        <v>0</v>
      </c>
      <c r="Y349" s="237">
        <v>0</v>
      </c>
    </row>
    <row r="350" spans="1:25" ht="15" hidden="1" x14ac:dyDescent="0.2">
      <c r="A350" s="4">
        <v>63</v>
      </c>
      <c r="B350" s="239">
        <v>63</v>
      </c>
      <c r="C350" s="168">
        <v>15229</v>
      </c>
      <c r="D350" s="168">
        <v>14612</v>
      </c>
      <c r="E350" s="168">
        <v>10412</v>
      </c>
      <c r="F350" s="168">
        <v>7603</v>
      </c>
      <c r="G350" s="28"/>
      <c r="I350" s="166"/>
      <c r="J350" s="166"/>
      <c r="K350" s="166"/>
      <c r="L350" s="166"/>
      <c r="M350" s="3"/>
      <c r="N350" s="3"/>
      <c r="U350" s="237">
        <v>0</v>
      </c>
      <c r="V350" s="237">
        <v>0</v>
      </c>
      <c r="W350" s="237">
        <v>0</v>
      </c>
      <c r="X350" s="237">
        <v>0</v>
      </c>
      <c r="Y350" s="237">
        <v>0</v>
      </c>
    </row>
    <row r="351" spans="1:25" ht="15" hidden="1" x14ac:dyDescent="0.2">
      <c r="A351" s="4">
        <v>64</v>
      </c>
      <c r="B351" s="239">
        <v>64</v>
      </c>
      <c r="C351" s="168">
        <v>16891</v>
      </c>
      <c r="D351" s="168">
        <v>16209</v>
      </c>
      <c r="E351" s="168">
        <v>11554</v>
      </c>
      <c r="F351" s="168">
        <v>8437</v>
      </c>
      <c r="G351" s="28"/>
      <c r="I351" s="166"/>
      <c r="J351" s="166"/>
      <c r="K351" s="166"/>
      <c r="L351" s="166"/>
      <c r="M351" s="3"/>
      <c r="N351" s="3"/>
      <c r="U351" s="237">
        <v>0</v>
      </c>
      <c r="V351" s="237">
        <v>0</v>
      </c>
      <c r="W351" s="237">
        <v>0</v>
      </c>
      <c r="X351" s="237">
        <v>0</v>
      </c>
      <c r="Y351" s="237">
        <v>0</v>
      </c>
    </row>
    <row r="352" spans="1:25" ht="15" hidden="1" x14ac:dyDescent="0.2">
      <c r="A352" s="4">
        <v>65</v>
      </c>
      <c r="B352" s="239">
        <v>65</v>
      </c>
      <c r="C352" s="168">
        <v>18667</v>
      </c>
      <c r="D352" s="168">
        <v>17912</v>
      </c>
      <c r="E352" s="168">
        <v>12778</v>
      </c>
      <c r="F352" s="168">
        <v>9332</v>
      </c>
      <c r="G352" s="28"/>
      <c r="I352" s="166"/>
      <c r="J352" s="166"/>
      <c r="K352" s="166"/>
      <c r="L352" s="166"/>
      <c r="M352" s="3"/>
      <c r="N352" s="3"/>
      <c r="U352" s="237">
        <v>0</v>
      </c>
      <c r="V352" s="237">
        <v>0</v>
      </c>
      <c r="W352" s="237">
        <v>0</v>
      </c>
      <c r="X352" s="237">
        <v>0</v>
      </c>
      <c r="Y352" s="237">
        <v>0</v>
      </c>
    </row>
    <row r="353" spans="1:25" ht="15" hidden="1" x14ac:dyDescent="0.2">
      <c r="A353" s="4">
        <v>66</v>
      </c>
      <c r="B353" s="239">
        <v>66</v>
      </c>
      <c r="C353" s="168">
        <v>20551</v>
      </c>
      <c r="D353" s="168">
        <v>19719</v>
      </c>
      <c r="E353" s="168">
        <v>14079</v>
      </c>
      <c r="F353" s="168">
        <v>10281</v>
      </c>
      <c r="G353" s="28"/>
      <c r="I353" s="166"/>
      <c r="J353" s="166"/>
      <c r="K353" s="166"/>
      <c r="L353" s="166"/>
      <c r="M353" s="3"/>
      <c r="N353" s="3"/>
      <c r="U353" s="237">
        <v>0</v>
      </c>
      <c r="V353" s="237">
        <v>0</v>
      </c>
      <c r="W353" s="237">
        <v>0</v>
      </c>
      <c r="X353" s="237">
        <v>0</v>
      </c>
      <c r="Y353" s="237">
        <v>0</v>
      </c>
    </row>
    <row r="354" spans="1:25" ht="15" hidden="1" x14ac:dyDescent="0.2">
      <c r="A354" s="4">
        <v>67</v>
      </c>
      <c r="B354" s="239">
        <v>67</v>
      </c>
      <c r="C354" s="168">
        <v>22546</v>
      </c>
      <c r="D354" s="168">
        <v>21631</v>
      </c>
      <c r="E354" s="168">
        <v>15459</v>
      </c>
      <c r="F354" s="168">
        <v>11290</v>
      </c>
      <c r="G354" s="28"/>
      <c r="I354" s="166"/>
      <c r="J354" s="166"/>
      <c r="K354" s="166"/>
      <c r="L354" s="166"/>
      <c r="M354" s="3"/>
      <c r="N354" s="3"/>
      <c r="U354" s="237">
        <v>0</v>
      </c>
      <c r="V354" s="237">
        <v>0</v>
      </c>
      <c r="W354" s="237">
        <v>0</v>
      </c>
      <c r="X354" s="237">
        <v>0</v>
      </c>
      <c r="Y354" s="237">
        <v>0</v>
      </c>
    </row>
    <row r="355" spans="1:25" ht="15" hidden="1" x14ac:dyDescent="0.2">
      <c r="A355" s="4">
        <v>68</v>
      </c>
      <c r="B355" s="239">
        <v>68</v>
      </c>
      <c r="C355" s="168">
        <v>24651</v>
      </c>
      <c r="D355" s="168">
        <v>23650</v>
      </c>
      <c r="E355" s="168">
        <v>16917</v>
      </c>
      <c r="F355" s="168">
        <v>12354</v>
      </c>
      <c r="G355" s="28"/>
      <c r="I355" s="166"/>
      <c r="J355" s="166"/>
      <c r="K355" s="166"/>
      <c r="L355" s="166"/>
      <c r="M355" s="3"/>
      <c r="N355" s="3"/>
      <c r="U355" s="237">
        <v>0</v>
      </c>
      <c r="V355" s="237">
        <v>0</v>
      </c>
      <c r="W355" s="237">
        <v>0</v>
      </c>
      <c r="X355" s="237">
        <v>0</v>
      </c>
      <c r="Y355" s="237">
        <v>0</v>
      </c>
    </row>
    <row r="356" spans="1:25" ht="15" hidden="1" x14ac:dyDescent="0.2">
      <c r="A356" s="4">
        <v>69</v>
      </c>
      <c r="B356" s="239">
        <v>69</v>
      </c>
      <c r="C356" s="168">
        <v>26862</v>
      </c>
      <c r="D356" s="168">
        <v>25774</v>
      </c>
      <c r="E356" s="168">
        <v>18458</v>
      </c>
      <c r="F356" s="168">
        <v>13479</v>
      </c>
      <c r="G356" s="28"/>
      <c r="I356" s="166"/>
      <c r="J356" s="166"/>
      <c r="K356" s="166"/>
      <c r="L356" s="166"/>
      <c r="M356" s="3"/>
      <c r="N356" s="3"/>
      <c r="U356" s="237">
        <v>0</v>
      </c>
      <c r="V356" s="237">
        <v>0</v>
      </c>
      <c r="W356" s="237">
        <v>0</v>
      </c>
      <c r="X356" s="237">
        <v>0</v>
      </c>
      <c r="Y356" s="237">
        <v>0</v>
      </c>
    </row>
    <row r="357" spans="1:25" ht="15" hidden="1" x14ac:dyDescent="0.2">
      <c r="A357" s="4">
        <v>70</v>
      </c>
      <c r="B357" s="239">
        <v>70</v>
      </c>
      <c r="C357" s="168">
        <v>29187</v>
      </c>
      <c r="D357" s="168">
        <v>28004</v>
      </c>
      <c r="E357" s="168">
        <v>20076</v>
      </c>
      <c r="F357" s="168">
        <v>14659</v>
      </c>
      <c r="G357" s="28"/>
      <c r="I357" s="166"/>
      <c r="J357" s="166"/>
      <c r="K357" s="166"/>
      <c r="L357" s="166"/>
      <c r="M357" s="3"/>
      <c r="N357" s="3"/>
      <c r="U357" s="237">
        <v>0</v>
      </c>
      <c r="V357" s="237">
        <v>0</v>
      </c>
      <c r="W357" s="237">
        <v>0</v>
      </c>
      <c r="X357" s="237">
        <v>0</v>
      </c>
      <c r="Y357" s="237">
        <v>0</v>
      </c>
    </row>
    <row r="358" spans="1:25" ht="15" hidden="1" x14ac:dyDescent="0.2">
      <c r="A358" s="4">
        <v>71</v>
      </c>
      <c r="B358" s="239">
        <v>71</v>
      </c>
      <c r="C358" s="168">
        <v>31619</v>
      </c>
      <c r="D358" s="168">
        <v>30337</v>
      </c>
      <c r="E358" s="168">
        <v>21777</v>
      </c>
      <c r="F358" s="168">
        <v>15901</v>
      </c>
      <c r="G358" s="28"/>
      <c r="I358" s="166"/>
      <c r="J358" s="166"/>
      <c r="K358" s="166"/>
      <c r="L358" s="166"/>
      <c r="M358" s="3"/>
      <c r="N358" s="3"/>
      <c r="U358" s="237">
        <v>0</v>
      </c>
      <c r="V358" s="237">
        <v>0</v>
      </c>
      <c r="W358" s="237">
        <v>0</v>
      </c>
      <c r="X358" s="237">
        <v>0</v>
      </c>
      <c r="Y358" s="237">
        <v>0</v>
      </c>
    </row>
    <row r="359" spans="1:25" ht="15" hidden="1" x14ac:dyDescent="0.2">
      <c r="A359" s="4">
        <v>72</v>
      </c>
      <c r="B359" s="239">
        <v>72</v>
      </c>
      <c r="C359" s="168">
        <v>34164</v>
      </c>
      <c r="D359" s="168">
        <v>32779</v>
      </c>
      <c r="E359" s="168">
        <v>23551</v>
      </c>
      <c r="F359" s="168">
        <v>17199</v>
      </c>
      <c r="G359" s="28"/>
      <c r="I359" s="166"/>
      <c r="J359" s="166"/>
      <c r="K359" s="166"/>
      <c r="L359" s="166"/>
      <c r="M359" s="3"/>
      <c r="N359" s="3"/>
      <c r="U359" s="237">
        <v>0</v>
      </c>
      <c r="V359" s="237">
        <v>0</v>
      </c>
      <c r="W359" s="237">
        <v>0</v>
      </c>
      <c r="X359" s="237">
        <v>0</v>
      </c>
      <c r="Y359" s="237">
        <v>0</v>
      </c>
    </row>
    <row r="360" spans="1:25" ht="15" hidden="1" x14ac:dyDescent="0.2">
      <c r="A360" s="4">
        <v>73</v>
      </c>
      <c r="B360" s="239">
        <v>73</v>
      </c>
      <c r="C360" s="168">
        <v>36816</v>
      </c>
      <c r="D360" s="168">
        <v>35323</v>
      </c>
      <c r="E360" s="168">
        <v>25408</v>
      </c>
      <c r="F360" s="168">
        <v>18553</v>
      </c>
      <c r="G360" s="28"/>
      <c r="I360" s="166"/>
      <c r="J360" s="166"/>
      <c r="K360" s="166"/>
      <c r="L360" s="166"/>
      <c r="M360" s="3"/>
      <c r="N360" s="3"/>
      <c r="U360" s="237">
        <v>0</v>
      </c>
      <c r="V360" s="237">
        <v>0</v>
      </c>
      <c r="W360" s="237">
        <v>0</v>
      </c>
      <c r="X360" s="237">
        <v>0</v>
      </c>
      <c r="Y360" s="237">
        <v>0</v>
      </c>
    </row>
    <row r="361" spans="1:25" ht="15" hidden="1" x14ac:dyDescent="0.2">
      <c r="A361" s="4">
        <v>74</v>
      </c>
      <c r="B361" s="239">
        <v>74</v>
      </c>
      <c r="C361" s="168">
        <v>39578</v>
      </c>
      <c r="D361" s="168">
        <v>37976</v>
      </c>
      <c r="E361" s="168">
        <v>27341</v>
      </c>
      <c r="F361" s="168">
        <v>19966</v>
      </c>
      <c r="G361" s="28"/>
      <c r="I361" s="166"/>
      <c r="J361" s="166"/>
      <c r="K361" s="166"/>
      <c r="L361" s="166"/>
      <c r="M361" s="3"/>
      <c r="N361" s="3"/>
      <c r="U361" s="237">
        <v>0</v>
      </c>
      <c r="V361" s="237">
        <v>0</v>
      </c>
      <c r="W361" s="237">
        <v>0</v>
      </c>
      <c r="X361" s="237">
        <v>0</v>
      </c>
      <c r="Y361" s="237">
        <v>0</v>
      </c>
    </row>
    <row r="362" spans="1:25" ht="15" hidden="1" x14ac:dyDescent="0.2">
      <c r="A362" s="4">
        <v>75</v>
      </c>
      <c r="B362" s="239">
        <v>75</v>
      </c>
      <c r="C362" s="168">
        <v>42451</v>
      </c>
      <c r="D362" s="168">
        <v>40732</v>
      </c>
      <c r="E362" s="168">
        <v>29358</v>
      </c>
      <c r="F362" s="168">
        <v>21439</v>
      </c>
      <c r="G362" s="28"/>
      <c r="I362" s="166"/>
      <c r="J362" s="166"/>
      <c r="K362" s="166"/>
      <c r="L362" s="166"/>
      <c r="M362" s="3"/>
      <c r="N362" s="3"/>
      <c r="U362" s="237">
        <v>0</v>
      </c>
      <c r="V362" s="237">
        <v>0</v>
      </c>
      <c r="W362" s="237">
        <v>0</v>
      </c>
      <c r="X362" s="237">
        <v>0</v>
      </c>
      <c r="Y362" s="237">
        <v>0</v>
      </c>
    </row>
    <row r="363" spans="1:25" ht="15" hidden="1" x14ac:dyDescent="0.2">
      <c r="A363" s="4">
        <v>76</v>
      </c>
      <c r="B363" s="239">
        <v>75</v>
      </c>
      <c r="C363" s="168">
        <v>42451</v>
      </c>
      <c r="D363" s="168">
        <v>40732</v>
      </c>
      <c r="E363" s="168">
        <v>29358</v>
      </c>
      <c r="F363" s="168">
        <v>21439</v>
      </c>
      <c r="G363" s="28"/>
      <c r="I363" s="166"/>
      <c r="J363" s="166"/>
      <c r="K363" s="166"/>
      <c r="L363" s="166"/>
      <c r="M363" s="3"/>
      <c r="N363" s="3"/>
      <c r="U363" s="237">
        <v>0</v>
      </c>
      <c r="V363" s="237">
        <v>0</v>
      </c>
      <c r="W363" s="237">
        <v>0</v>
      </c>
      <c r="X363" s="237">
        <v>0</v>
      </c>
      <c r="Y363" s="237">
        <v>0</v>
      </c>
    </row>
    <row r="364" spans="1:25" ht="15" hidden="1" x14ac:dyDescent="0.2">
      <c r="A364" s="4">
        <v>77</v>
      </c>
      <c r="B364" s="239">
        <v>75</v>
      </c>
      <c r="C364" s="168">
        <v>42451</v>
      </c>
      <c r="D364" s="168">
        <v>40732</v>
      </c>
      <c r="E364" s="168">
        <v>29358</v>
      </c>
      <c r="F364" s="168">
        <v>21439</v>
      </c>
      <c r="G364" s="28"/>
      <c r="I364" s="166"/>
      <c r="J364" s="166"/>
      <c r="K364" s="166"/>
      <c r="L364" s="166"/>
      <c r="M364" s="3"/>
      <c r="N364" s="3"/>
      <c r="U364" s="237">
        <v>0</v>
      </c>
      <c r="V364" s="237">
        <v>0</v>
      </c>
      <c r="W364" s="237">
        <v>0</v>
      </c>
      <c r="X364" s="237">
        <v>0</v>
      </c>
      <c r="Y364" s="237">
        <v>0</v>
      </c>
    </row>
    <row r="365" spans="1:25" ht="15" hidden="1" x14ac:dyDescent="0.2">
      <c r="A365" s="4">
        <v>78</v>
      </c>
      <c r="B365" s="239">
        <v>75</v>
      </c>
      <c r="C365" s="168">
        <v>42451</v>
      </c>
      <c r="D365" s="168">
        <v>40732</v>
      </c>
      <c r="E365" s="168">
        <v>29358</v>
      </c>
      <c r="F365" s="168">
        <v>21439</v>
      </c>
      <c r="G365" s="28"/>
      <c r="I365" s="166"/>
      <c r="J365" s="166"/>
      <c r="K365" s="166"/>
      <c r="L365" s="166"/>
      <c r="M365" s="3"/>
      <c r="N365" s="3"/>
      <c r="U365" s="237">
        <v>0</v>
      </c>
      <c r="V365" s="237">
        <v>0</v>
      </c>
      <c r="W365" s="237">
        <v>0</v>
      </c>
      <c r="X365" s="237">
        <v>0</v>
      </c>
      <c r="Y365" s="237">
        <v>0</v>
      </c>
    </row>
    <row r="366" spans="1:25" ht="15" hidden="1" x14ac:dyDescent="0.2">
      <c r="A366" s="4">
        <v>79</v>
      </c>
      <c r="B366" s="239">
        <v>75</v>
      </c>
      <c r="C366" s="168">
        <v>42451</v>
      </c>
      <c r="D366" s="168">
        <v>40732</v>
      </c>
      <c r="E366" s="168">
        <v>29358</v>
      </c>
      <c r="F366" s="168">
        <v>21439</v>
      </c>
      <c r="G366" s="28"/>
      <c r="I366" s="166"/>
      <c r="J366" s="166"/>
      <c r="K366" s="166"/>
      <c r="L366" s="166"/>
      <c r="M366" s="3"/>
      <c r="N366" s="3"/>
      <c r="U366" s="237">
        <v>0</v>
      </c>
      <c r="V366" s="237">
        <v>0</v>
      </c>
      <c r="W366" s="237">
        <v>0</v>
      </c>
      <c r="X366" s="237">
        <v>0</v>
      </c>
      <c r="Y366" s="237">
        <v>0</v>
      </c>
    </row>
    <row r="367" spans="1:25" ht="15" hidden="1" x14ac:dyDescent="0.2">
      <c r="A367" s="4">
        <v>80</v>
      </c>
      <c r="B367" s="239">
        <v>75</v>
      </c>
      <c r="C367" s="168">
        <v>42451</v>
      </c>
      <c r="D367" s="168">
        <v>40732</v>
      </c>
      <c r="E367" s="168">
        <v>29358</v>
      </c>
      <c r="F367" s="168">
        <v>21439</v>
      </c>
      <c r="G367" s="28"/>
      <c r="I367" s="166"/>
      <c r="J367" s="166"/>
      <c r="K367" s="166"/>
      <c r="L367" s="166"/>
      <c r="M367" s="3"/>
      <c r="N367" s="3"/>
      <c r="U367" s="237">
        <v>0</v>
      </c>
      <c r="V367" s="237">
        <v>0</v>
      </c>
      <c r="W367" s="237">
        <v>0</v>
      </c>
      <c r="X367" s="237">
        <v>0</v>
      </c>
      <c r="Y367" s="237">
        <v>0</v>
      </c>
    </row>
    <row r="368" spans="1:25" ht="15" hidden="1" x14ac:dyDescent="0.2">
      <c r="A368" s="4">
        <v>81</v>
      </c>
      <c r="B368" s="239">
        <v>75</v>
      </c>
      <c r="C368" s="168">
        <v>42451</v>
      </c>
      <c r="D368" s="168">
        <v>40732</v>
      </c>
      <c r="E368" s="168">
        <v>29358</v>
      </c>
      <c r="F368" s="168">
        <v>21439</v>
      </c>
      <c r="G368" s="28"/>
      <c r="I368" s="166"/>
      <c r="J368" s="166"/>
      <c r="K368" s="166"/>
      <c r="L368" s="166"/>
      <c r="M368" s="3"/>
      <c r="N368" s="3"/>
      <c r="U368" s="237">
        <v>0</v>
      </c>
      <c r="V368" s="237">
        <v>0</v>
      </c>
      <c r="W368" s="237">
        <v>0</v>
      </c>
      <c r="X368" s="237">
        <v>0</v>
      </c>
      <c r="Y368" s="237">
        <v>0</v>
      </c>
    </row>
    <row r="369" spans="1:25" ht="15" hidden="1" x14ac:dyDescent="0.2">
      <c r="A369" s="4">
        <v>82</v>
      </c>
      <c r="B369" s="239">
        <v>75</v>
      </c>
      <c r="C369" s="168">
        <v>42451</v>
      </c>
      <c r="D369" s="168">
        <v>40732</v>
      </c>
      <c r="E369" s="168">
        <v>29358</v>
      </c>
      <c r="F369" s="168">
        <v>21439</v>
      </c>
      <c r="G369" s="28"/>
      <c r="I369" s="166"/>
      <c r="J369" s="166"/>
      <c r="K369" s="166"/>
      <c r="L369" s="166"/>
      <c r="M369" s="3"/>
      <c r="N369" s="3"/>
      <c r="U369" s="237">
        <v>0</v>
      </c>
      <c r="V369" s="237">
        <v>0</v>
      </c>
      <c r="W369" s="237">
        <v>0</v>
      </c>
      <c r="X369" s="237">
        <v>0</v>
      </c>
      <c r="Y369" s="237">
        <v>0</v>
      </c>
    </row>
    <row r="370" spans="1:25" ht="15" hidden="1" x14ac:dyDescent="0.2">
      <c r="A370" s="4">
        <v>83</v>
      </c>
      <c r="B370" s="239">
        <v>75</v>
      </c>
      <c r="C370" s="168">
        <v>42451</v>
      </c>
      <c r="D370" s="168">
        <v>40732</v>
      </c>
      <c r="E370" s="168">
        <v>29358</v>
      </c>
      <c r="F370" s="168">
        <v>21439</v>
      </c>
      <c r="G370" s="28"/>
      <c r="I370" s="166"/>
      <c r="J370" s="166"/>
      <c r="K370" s="166"/>
      <c r="L370" s="166"/>
      <c r="M370" s="3"/>
      <c r="N370" s="3"/>
      <c r="U370" s="237">
        <v>0</v>
      </c>
      <c r="V370" s="237">
        <v>0</v>
      </c>
      <c r="W370" s="237">
        <v>0</v>
      </c>
      <c r="X370" s="237">
        <v>0</v>
      </c>
      <c r="Y370" s="237">
        <v>0</v>
      </c>
    </row>
    <row r="371" spans="1:25" ht="15" hidden="1" x14ac:dyDescent="0.2">
      <c r="A371" s="4">
        <v>84</v>
      </c>
      <c r="B371" s="239">
        <v>75</v>
      </c>
      <c r="C371" s="168">
        <v>42451</v>
      </c>
      <c r="D371" s="168">
        <v>40732</v>
      </c>
      <c r="E371" s="168">
        <v>29358</v>
      </c>
      <c r="F371" s="168">
        <v>21439</v>
      </c>
      <c r="G371" s="28"/>
      <c r="I371" s="166"/>
      <c r="J371" s="166"/>
      <c r="K371" s="166"/>
      <c r="L371" s="166"/>
      <c r="M371" s="3"/>
      <c r="N371" s="3"/>
      <c r="U371" s="237">
        <v>0</v>
      </c>
      <c r="V371" s="237">
        <v>0</v>
      </c>
      <c r="W371" s="237">
        <v>0</v>
      </c>
      <c r="X371" s="237">
        <v>0</v>
      </c>
      <c r="Y371" s="237">
        <v>0</v>
      </c>
    </row>
    <row r="372" spans="1:25" ht="15" hidden="1" x14ac:dyDescent="0.2">
      <c r="A372" s="4">
        <v>1</v>
      </c>
      <c r="B372" s="240" t="s">
        <v>92</v>
      </c>
      <c r="C372" s="168">
        <v>1935</v>
      </c>
      <c r="D372" s="168">
        <v>1857</v>
      </c>
      <c r="E372" s="168">
        <v>1422</v>
      </c>
      <c r="F372" s="168">
        <v>1040</v>
      </c>
      <c r="G372" s="27"/>
      <c r="I372" s="166"/>
      <c r="J372" s="166"/>
      <c r="K372" s="166"/>
      <c r="L372" s="166"/>
      <c r="M372" s="3"/>
      <c r="N372" s="3"/>
      <c r="U372" s="237">
        <v>0</v>
      </c>
      <c r="V372" s="237">
        <v>0</v>
      </c>
      <c r="W372" s="237">
        <v>0</v>
      </c>
      <c r="X372" s="237">
        <v>0</v>
      </c>
      <c r="Y372" s="237">
        <v>0</v>
      </c>
    </row>
    <row r="373" spans="1:25" ht="15" hidden="1" x14ac:dyDescent="0.2">
      <c r="A373" s="4">
        <v>2</v>
      </c>
      <c r="B373" s="240" t="s">
        <v>93</v>
      </c>
      <c r="C373" s="168">
        <v>3286</v>
      </c>
      <c r="D373" s="168">
        <v>3153</v>
      </c>
      <c r="E373" s="168">
        <v>2415</v>
      </c>
      <c r="F373" s="168">
        <v>1764</v>
      </c>
      <c r="G373" s="28"/>
      <c r="I373" s="166"/>
      <c r="J373" s="166"/>
      <c r="K373" s="166"/>
      <c r="L373" s="166"/>
      <c r="M373" s="3"/>
      <c r="N373" s="3"/>
      <c r="U373" s="237">
        <v>0</v>
      </c>
      <c r="V373" s="237">
        <v>0</v>
      </c>
      <c r="W373" s="237">
        <v>0</v>
      </c>
      <c r="X373" s="237">
        <v>0</v>
      </c>
      <c r="Y373" s="237">
        <v>0</v>
      </c>
    </row>
    <row r="374" spans="1:25" ht="14" hidden="1" x14ac:dyDescent="0.15">
      <c r="A374" s="4">
        <v>3</v>
      </c>
      <c r="B374" s="240" t="s">
        <v>94</v>
      </c>
      <c r="C374" s="168">
        <v>4640</v>
      </c>
      <c r="D374" s="168">
        <v>4450</v>
      </c>
      <c r="E374" s="168">
        <v>3408</v>
      </c>
      <c r="F374" s="168">
        <v>2489</v>
      </c>
      <c r="G374" s="28"/>
      <c r="I374" s="3"/>
      <c r="J374" s="3"/>
      <c r="K374" s="3"/>
      <c r="L374" s="3"/>
      <c r="M374" s="3"/>
      <c r="N374" s="3"/>
      <c r="U374" s="237">
        <v>0</v>
      </c>
      <c r="V374" s="237">
        <v>0</v>
      </c>
      <c r="W374" s="237">
        <v>0</v>
      </c>
      <c r="X374" s="237">
        <v>0</v>
      </c>
      <c r="Y374" s="237">
        <v>0</v>
      </c>
    </row>
    <row r="375" spans="1:25" hidden="1" x14ac:dyDescent="0.15">
      <c r="A375" s="4"/>
      <c r="B375" s="7"/>
      <c r="C375" s="8"/>
      <c r="D375" s="8"/>
      <c r="E375" s="8"/>
      <c r="F375" s="8"/>
      <c r="G375" s="8"/>
    </row>
    <row r="376" spans="1:25" ht="18" hidden="1" x14ac:dyDescent="0.2">
      <c r="A376" s="327" t="s">
        <v>16</v>
      </c>
      <c r="B376" s="328"/>
      <c r="C376" s="328"/>
      <c r="D376" s="328"/>
      <c r="E376" s="328"/>
      <c r="F376" s="328"/>
      <c r="G376" s="328"/>
    </row>
    <row r="377" spans="1:25" hidden="1" x14ac:dyDescent="0.15">
      <c r="A377" s="323" t="s">
        <v>0</v>
      </c>
      <c r="B377" s="324"/>
      <c r="C377" s="324"/>
      <c r="D377" s="324"/>
      <c r="E377" s="324"/>
      <c r="F377" s="324"/>
      <c r="G377" s="324"/>
      <c r="H377" s="29"/>
    </row>
    <row r="378" spans="1:25" hidden="1" x14ac:dyDescent="0.15">
      <c r="A378" s="4" t="s">
        <v>1</v>
      </c>
      <c r="B378" s="5" t="s">
        <v>1</v>
      </c>
      <c r="C378" s="30">
        <v>2000</v>
      </c>
      <c r="D378" s="30">
        <v>3500</v>
      </c>
      <c r="E378" s="6">
        <v>5000</v>
      </c>
      <c r="F378" s="6"/>
      <c r="G378" s="6"/>
      <c r="U378" s="236">
        <v>2</v>
      </c>
      <c r="V378" s="236">
        <v>6</v>
      </c>
      <c r="W378" s="236">
        <v>10</v>
      </c>
      <c r="X378" s="236">
        <v>14</v>
      </c>
      <c r="Y378" s="236">
        <v>18</v>
      </c>
    </row>
    <row r="379" spans="1:25" ht="15" hidden="1" x14ac:dyDescent="0.2">
      <c r="A379" s="4">
        <v>18</v>
      </c>
      <c r="B379" s="5">
        <v>18</v>
      </c>
      <c r="C379" s="9">
        <f>C305*$K$2</f>
        <v>386.96000000000004</v>
      </c>
      <c r="D379" s="9">
        <f t="shared" ref="D379:F379" si="9">D305*$K$2</f>
        <v>371.18666666666667</v>
      </c>
      <c r="E379" s="9">
        <f t="shared" si="9"/>
        <v>280.37333333333333</v>
      </c>
      <c r="F379" s="9">
        <f t="shared" si="9"/>
        <v>204.77333333333334</v>
      </c>
      <c r="G379" s="9">
        <v>0</v>
      </c>
      <c r="I379" s="166"/>
      <c r="J379" s="166"/>
      <c r="K379" s="166"/>
      <c r="L379" s="166"/>
      <c r="U379" s="237">
        <v>0</v>
      </c>
      <c r="V379" s="237">
        <v>0</v>
      </c>
      <c r="W379" s="237">
        <v>0</v>
      </c>
      <c r="X379" s="237">
        <v>0</v>
      </c>
      <c r="Y379" s="237">
        <v>0</v>
      </c>
    </row>
    <row r="380" spans="1:25" ht="15" hidden="1" x14ac:dyDescent="0.2">
      <c r="A380" s="4">
        <v>19</v>
      </c>
      <c r="B380" s="5">
        <v>18</v>
      </c>
      <c r="C380" s="9">
        <f t="shared" ref="C380:F443" si="10">C306*$K$2</f>
        <v>386.96000000000004</v>
      </c>
      <c r="D380" s="9">
        <f t="shared" si="10"/>
        <v>371.18666666666667</v>
      </c>
      <c r="E380" s="9">
        <f t="shared" si="10"/>
        <v>280.37333333333333</v>
      </c>
      <c r="F380" s="9">
        <f t="shared" si="10"/>
        <v>204.77333333333334</v>
      </c>
      <c r="G380" s="9">
        <v>0</v>
      </c>
      <c r="I380" s="166"/>
      <c r="J380" s="166"/>
      <c r="K380" s="166"/>
      <c r="L380" s="166"/>
      <c r="U380" s="237">
        <v>0</v>
      </c>
      <c r="V380" s="237">
        <v>0</v>
      </c>
      <c r="W380" s="237">
        <v>0</v>
      </c>
      <c r="X380" s="237">
        <v>0</v>
      </c>
      <c r="Y380" s="237">
        <v>0</v>
      </c>
    </row>
    <row r="381" spans="1:25" ht="15" hidden="1" x14ac:dyDescent="0.2">
      <c r="A381" s="4">
        <v>20</v>
      </c>
      <c r="B381" s="5">
        <v>18</v>
      </c>
      <c r="C381" s="9">
        <f t="shared" si="10"/>
        <v>386.96000000000004</v>
      </c>
      <c r="D381" s="9">
        <f t="shared" si="10"/>
        <v>371.18666666666667</v>
      </c>
      <c r="E381" s="9">
        <f t="shared" si="10"/>
        <v>280.37333333333333</v>
      </c>
      <c r="F381" s="9">
        <f t="shared" si="10"/>
        <v>204.77333333333334</v>
      </c>
      <c r="G381" s="9">
        <v>0</v>
      </c>
      <c r="I381" s="166"/>
      <c r="J381" s="166"/>
      <c r="K381" s="166"/>
      <c r="L381" s="166"/>
      <c r="U381" s="237">
        <v>0</v>
      </c>
      <c r="V381" s="237">
        <v>0</v>
      </c>
      <c r="W381" s="237">
        <v>0</v>
      </c>
      <c r="X381" s="237">
        <v>0</v>
      </c>
      <c r="Y381" s="237">
        <v>0</v>
      </c>
    </row>
    <row r="382" spans="1:25" ht="15" hidden="1" x14ac:dyDescent="0.2">
      <c r="A382" s="4">
        <v>21</v>
      </c>
      <c r="B382" s="5">
        <v>18</v>
      </c>
      <c r="C382" s="9">
        <f t="shared" si="10"/>
        <v>386.96000000000004</v>
      </c>
      <c r="D382" s="9">
        <f t="shared" si="10"/>
        <v>371.18666666666667</v>
      </c>
      <c r="E382" s="9">
        <f t="shared" si="10"/>
        <v>280.37333333333333</v>
      </c>
      <c r="F382" s="9">
        <f t="shared" si="10"/>
        <v>204.77333333333334</v>
      </c>
      <c r="G382" s="9">
        <v>0</v>
      </c>
      <c r="I382" s="166"/>
      <c r="J382" s="166"/>
      <c r="K382" s="166"/>
      <c r="L382" s="166"/>
      <c r="U382" s="237">
        <v>0</v>
      </c>
      <c r="V382" s="237">
        <v>0</v>
      </c>
      <c r="W382" s="237">
        <v>0</v>
      </c>
      <c r="X382" s="237">
        <v>0</v>
      </c>
      <c r="Y382" s="237">
        <v>0</v>
      </c>
    </row>
    <row r="383" spans="1:25" ht="15" hidden="1" x14ac:dyDescent="0.2">
      <c r="A383" s="4">
        <v>22</v>
      </c>
      <c r="B383" s="5">
        <v>18</v>
      </c>
      <c r="C383" s="9">
        <f t="shared" si="10"/>
        <v>386.96000000000004</v>
      </c>
      <c r="D383" s="9">
        <f t="shared" si="10"/>
        <v>371.18666666666667</v>
      </c>
      <c r="E383" s="9">
        <f t="shared" si="10"/>
        <v>280.37333333333333</v>
      </c>
      <c r="F383" s="9">
        <f t="shared" si="10"/>
        <v>204.77333333333334</v>
      </c>
      <c r="G383" s="9">
        <v>0</v>
      </c>
      <c r="I383" s="166"/>
      <c r="J383" s="166"/>
      <c r="K383" s="166"/>
      <c r="L383" s="166"/>
      <c r="U383" s="237">
        <v>0</v>
      </c>
      <c r="V383" s="237">
        <v>0</v>
      </c>
      <c r="W383" s="237">
        <v>0</v>
      </c>
      <c r="X383" s="237">
        <v>0</v>
      </c>
      <c r="Y383" s="237">
        <v>0</v>
      </c>
    </row>
    <row r="384" spans="1:25" ht="15" hidden="1" x14ac:dyDescent="0.2">
      <c r="A384" s="4">
        <v>23</v>
      </c>
      <c r="B384" s="5">
        <v>18</v>
      </c>
      <c r="C384" s="9">
        <f t="shared" si="10"/>
        <v>386.96000000000004</v>
      </c>
      <c r="D384" s="9">
        <f t="shared" si="10"/>
        <v>371.18666666666667</v>
      </c>
      <c r="E384" s="9">
        <f t="shared" si="10"/>
        <v>280.37333333333333</v>
      </c>
      <c r="F384" s="9">
        <f t="shared" si="10"/>
        <v>204.77333333333334</v>
      </c>
      <c r="G384" s="9">
        <v>0</v>
      </c>
      <c r="I384" s="166"/>
      <c r="J384" s="166"/>
      <c r="K384" s="166"/>
      <c r="L384" s="166"/>
      <c r="U384" s="237">
        <v>0</v>
      </c>
      <c r="V384" s="237">
        <v>0</v>
      </c>
      <c r="W384" s="237">
        <v>0</v>
      </c>
      <c r="X384" s="237">
        <v>0</v>
      </c>
      <c r="Y384" s="237">
        <v>0</v>
      </c>
    </row>
    <row r="385" spans="1:25" ht="15" hidden="1" x14ac:dyDescent="0.2">
      <c r="A385" s="4">
        <v>24</v>
      </c>
      <c r="B385" s="5">
        <v>18</v>
      </c>
      <c r="C385" s="9">
        <f t="shared" si="10"/>
        <v>386.96000000000004</v>
      </c>
      <c r="D385" s="9">
        <f t="shared" si="10"/>
        <v>371.18666666666667</v>
      </c>
      <c r="E385" s="9">
        <f t="shared" si="10"/>
        <v>280.37333333333333</v>
      </c>
      <c r="F385" s="9">
        <f t="shared" si="10"/>
        <v>204.77333333333334</v>
      </c>
      <c r="G385" s="9">
        <v>0</v>
      </c>
      <c r="I385" s="166"/>
      <c r="J385" s="166"/>
      <c r="K385" s="166"/>
      <c r="L385" s="166"/>
      <c r="U385" s="237">
        <v>0</v>
      </c>
      <c r="V385" s="237">
        <v>0</v>
      </c>
      <c r="W385" s="237">
        <v>0</v>
      </c>
      <c r="X385" s="237">
        <v>0</v>
      </c>
      <c r="Y385" s="237">
        <v>0</v>
      </c>
    </row>
    <row r="386" spans="1:25" ht="15" hidden="1" x14ac:dyDescent="0.2">
      <c r="A386" s="4">
        <v>25</v>
      </c>
      <c r="B386" s="5">
        <v>25</v>
      </c>
      <c r="C386" s="9">
        <f t="shared" si="10"/>
        <v>417.48</v>
      </c>
      <c r="D386" s="9">
        <f t="shared" si="10"/>
        <v>400.5866666666667</v>
      </c>
      <c r="E386" s="9">
        <f t="shared" si="10"/>
        <v>299.32</v>
      </c>
      <c r="F386" s="9">
        <f t="shared" si="10"/>
        <v>218.68</v>
      </c>
      <c r="G386" s="9">
        <v>0</v>
      </c>
      <c r="I386" s="166"/>
      <c r="J386" s="166"/>
      <c r="K386" s="166"/>
      <c r="L386" s="166"/>
      <c r="U386" s="237">
        <v>0</v>
      </c>
      <c r="V386" s="237">
        <v>0</v>
      </c>
      <c r="W386" s="237">
        <v>0</v>
      </c>
      <c r="X386" s="237">
        <v>0</v>
      </c>
      <c r="Y386" s="237">
        <v>0</v>
      </c>
    </row>
    <row r="387" spans="1:25" ht="15" hidden="1" x14ac:dyDescent="0.2">
      <c r="A387" s="4">
        <v>26</v>
      </c>
      <c r="B387" s="5">
        <v>25</v>
      </c>
      <c r="C387" s="9">
        <f t="shared" si="10"/>
        <v>417.48</v>
      </c>
      <c r="D387" s="9">
        <f t="shared" si="10"/>
        <v>400.5866666666667</v>
      </c>
      <c r="E387" s="9">
        <f t="shared" si="10"/>
        <v>299.32</v>
      </c>
      <c r="F387" s="9">
        <f t="shared" si="10"/>
        <v>218.68</v>
      </c>
      <c r="G387" s="9">
        <v>0</v>
      </c>
      <c r="I387" s="166"/>
      <c r="J387" s="166"/>
      <c r="K387" s="166"/>
      <c r="L387" s="166"/>
      <c r="U387" s="237">
        <v>0</v>
      </c>
      <c r="V387" s="237">
        <v>0</v>
      </c>
      <c r="W387" s="237">
        <v>0</v>
      </c>
      <c r="X387" s="237">
        <v>0</v>
      </c>
      <c r="Y387" s="237">
        <v>0</v>
      </c>
    </row>
    <row r="388" spans="1:25" ht="15" hidden="1" x14ac:dyDescent="0.2">
      <c r="A388" s="4">
        <v>27</v>
      </c>
      <c r="B388" s="5">
        <v>25</v>
      </c>
      <c r="C388" s="9">
        <f t="shared" si="10"/>
        <v>417.48</v>
      </c>
      <c r="D388" s="9">
        <f t="shared" si="10"/>
        <v>400.5866666666667</v>
      </c>
      <c r="E388" s="9">
        <f t="shared" si="10"/>
        <v>299.32</v>
      </c>
      <c r="F388" s="9">
        <f t="shared" si="10"/>
        <v>218.68</v>
      </c>
      <c r="G388" s="9">
        <v>0</v>
      </c>
      <c r="I388" s="166"/>
      <c r="J388" s="166"/>
      <c r="K388" s="166"/>
      <c r="L388" s="166"/>
      <c r="U388" s="237">
        <v>0</v>
      </c>
      <c r="V388" s="237">
        <v>0</v>
      </c>
      <c r="W388" s="237">
        <v>0</v>
      </c>
      <c r="X388" s="237">
        <v>0</v>
      </c>
      <c r="Y388" s="237">
        <v>0</v>
      </c>
    </row>
    <row r="389" spans="1:25" ht="15" hidden="1" x14ac:dyDescent="0.2">
      <c r="A389" s="4">
        <v>28</v>
      </c>
      <c r="B389" s="5">
        <v>25</v>
      </c>
      <c r="C389" s="9">
        <f t="shared" si="10"/>
        <v>417.48</v>
      </c>
      <c r="D389" s="9">
        <f t="shared" si="10"/>
        <v>400.5866666666667</v>
      </c>
      <c r="E389" s="9">
        <f t="shared" si="10"/>
        <v>299.32</v>
      </c>
      <c r="F389" s="9">
        <f t="shared" si="10"/>
        <v>218.68</v>
      </c>
      <c r="G389" s="9">
        <v>0</v>
      </c>
      <c r="I389" s="166"/>
      <c r="J389" s="166"/>
      <c r="K389" s="166"/>
      <c r="L389" s="166"/>
      <c r="U389" s="237">
        <v>0</v>
      </c>
      <c r="V389" s="237">
        <v>0</v>
      </c>
      <c r="W389" s="237">
        <v>0</v>
      </c>
      <c r="X389" s="237">
        <v>0</v>
      </c>
      <c r="Y389" s="237">
        <v>0</v>
      </c>
    </row>
    <row r="390" spans="1:25" ht="15" hidden="1" x14ac:dyDescent="0.2">
      <c r="A390" s="4">
        <v>29</v>
      </c>
      <c r="B390" s="5">
        <v>25</v>
      </c>
      <c r="C390" s="9">
        <f t="shared" si="10"/>
        <v>417.48</v>
      </c>
      <c r="D390" s="9">
        <f t="shared" si="10"/>
        <v>400.5866666666667</v>
      </c>
      <c r="E390" s="9">
        <f t="shared" si="10"/>
        <v>299.32</v>
      </c>
      <c r="F390" s="9">
        <f t="shared" si="10"/>
        <v>218.68</v>
      </c>
      <c r="G390" s="9">
        <v>0</v>
      </c>
      <c r="I390" s="166"/>
      <c r="J390" s="166"/>
      <c r="K390" s="166"/>
      <c r="L390" s="166"/>
      <c r="U390" s="237">
        <v>0</v>
      </c>
      <c r="V390" s="237">
        <v>0</v>
      </c>
      <c r="W390" s="237">
        <v>0</v>
      </c>
      <c r="X390" s="237">
        <v>0</v>
      </c>
      <c r="Y390" s="237">
        <v>0</v>
      </c>
    </row>
    <row r="391" spans="1:25" ht="15" hidden="1" x14ac:dyDescent="0.2">
      <c r="A391" s="4">
        <v>30</v>
      </c>
      <c r="B391" s="5">
        <v>30</v>
      </c>
      <c r="C391" s="9">
        <f t="shared" si="10"/>
        <v>470.96000000000004</v>
      </c>
      <c r="D391" s="9">
        <f t="shared" si="10"/>
        <v>451.73333333333335</v>
      </c>
      <c r="E391" s="9">
        <f t="shared" si="10"/>
        <v>332.82666666666665</v>
      </c>
      <c r="F391" s="9">
        <f t="shared" si="10"/>
        <v>242.94666666666669</v>
      </c>
      <c r="G391" s="9">
        <v>0</v>
      </c>
      <c r="I391" s="166"/>
      <c r="J391" s="166"/>
      <c r="K391" s="166"/>
      <c r="L391" s="166"/>
      <c r="U391" s="237">
        <v>0</v>
      </c>
      <c r="V391" s="237">
        <v>0</v>
      </c>
      <c r="W391" s="237">
        <v>0</v>
      </c>
      <c r="X391" s="237">
        <v>0</v>
      </c>
      <c r="Y391" s="237">
        <v>0</v>
      </c>
    </row>
    <row r="392" spans="1:25" ht="15" hidden="1" x14ac:dyDescent="0.2">
      <c r="A392" s="4">
        <v>31</v>
      </c>
      <c r="B392" s="5">
        <v>30</v>
      </c>
      <c r="C392" s="9">
        <f t="shared" si="10"/>
        <v>470.96000000000004</v>
      </c>
      <c r="D392" s="9">
        <f t="shared" si="10"/>
        <v>451.73333333333335</v>
      </c>
      <c r="E392" s="9">
        <f t="shared" si="10"/>
        <v>332.82666666666665</v>
      </c>
      <c r="F392" s="9">
        <f t="shared" si="10"/>
        <v>242.94666666666669</v>
      </c>
      <c r="G392" s="9">
        <v>0</v>
      </c>
      <c r="I392" s="166"/>
      <c r="J392" s="166"/>
      <c r="K392" s="166"/>
      <c r="L392" s="166"/>
      <c r="U392" s="237">
        <v>0</v>
      </c>
      <c r="V392" s="237">
        <v>0</v>
      </c>
      <c r="W392" s="237">
        <v>0</v>
      </c>
      <c r="X392" s="237">
        <v>0</v>
      </c>
      <c r="Y392" s="237">
        <v>0</v>
      </c>
    </row>
    <row r="393" spans="1:25" ht="15" hidden="1" x14ac:dyDescent="0.2">
      <c r="A393" s="4">
        <v>32</v>
      </c>
      <c r="B393" s="5">
        <v>30</v>
      </c>
      <c r="C393" s="9">
        <f t="shared" si="10"/>
        <v>470.96000000000004</v>
      </c>
      <c r="D393" s="9">
        <f t="shared" si="10"/>
        <v>451.73333333333335</v>
      </c>
      <c r="E393" s="9">
        <f t="shared" si="10"/>
        <v>332.82666666666665</v>
      </c>
      <c r="F393" s="9">
        <f t="shared" si="10"/>
        <v>242.94666666666669</v>
      </c>
      <c r="G393" s="9">
        <v>0</v>
      </c>
      <c r="I393" s="166"/>
      <c r="J393" s="166"/>
      <c r="K393" s="166"/>
      <c r="L393" s="166"/>
      <c r="U393" s="237">
        <v>0</v>
      </c>
      <c r="V393" s="237">
        <v>0</v>
      </c>
      <c r="W393" s="237">
        <v>0</v>
      </c>
      <c r="X393" s="237">
        <v>0</v>
      </c>
      <c r="Y393" s="237">
        <v>0</v>
      </c>
    </row>
    <row r="394" spans="1:25" ht="15" hidden="1" x14ac:dyDescent="0.2">
      <c r="A394" s="4">
        <v>33</v>
      </c>
      <c r="B394" s="5">
        <v>30</v>
      </c>
      <c r="C394" s="9">
        <f t="shared" si="10"/>
        <v>470.96000000000004</v>
      </c>
      <c r="D394" s="9">
        <f t="shared" si="10"/>
        <v>451.73333333333335</v>
      </c>
      <c r="E394" s="9">
        <f t="shared" si="10"/>
        <v>332.82666666666665</v>
      </c>
      <c r="F394" s="9">
        <f t="shared" si="10"/>
        <v>242.94666666666669</v>
      </c>
      <c r="G394" s="9">
        <v>0</v>
      </c>
      <c r="I394" s="166"/>
      <c r="J394" s="166"/>
      <c r="K394" s="166"/>
      <c r="L394" s="166"/>
      <c r="U394" s="237">
        <v>0</v>
      </c>
      <c r="V394" s="237">
        <v>0</v>
      </c>
      <c r="W394" s="237">
        <v>0</v>
      </c>
      <c r="X394" s="237">
        <v>0</v>
      </c>
      <c r="Y394" s="237">
        <v>0</v>
      </c>
    </row>
    <row r="395" spans="1:25" ht="15" hidden="1" x14ac:dyDescent="0.2">
      <c r="A395" s="4">
        <v>34</v>
      </c>
      <c r="B395" s="5">
        <v>30</v>
      </c>
      <c r="C395" s="9">
        <f t="shared" si="10"/>
        <v>470.96000000000004</v>
      </c>
      <c r="D395" s="9">
        <f t="shared" si="10"/>
        <v>451.73333333333335</v>
      </c>
      <c r="E395" s="9">
        <f t="shared" si="10"/>
        <v>332.82666666666665</v>
      </c>
      <c r="F395" s="9">
        <f t="shared" si="10"/>
        <v>242.94666666666669</v>
      </c>
      <c r="G395" s="9">
        <v>0</v>
      </c>
      <c r="I395" s="166"/>
      <c r="J395" s="166"/>
      <c r="K395" s="166"/>
      <c r="L395" s="166"/>
      <c r="U395" s="237">
        <v>0</v>
      </c>
      <c r="V395" s="237">
        <v>0</v>
      </c>
      <c r="W395" s="237">
        <v>0</v>
      </c>
      <c r="X395" s="237">
        <v>0</v>
      </c>
      <c r="Y395" s="237">
        <v>0</v>
      </c>
    </row>
    <row r="396" spans="1:25" ht="15" hidden="1" x14ac:dyDescent="0.2">
      <c r="A396" s="4">
        <v>35</v>
      </c>
      <c r="B396" s="5">
        <v>35</v>
      </c>
      <c r="C396" s="9">
        <f t="shared" si="10"/>
        <v>532.93333333333339</v>
      </c>
      <c r="D396" s="9">
        <f t="shared" si="10"/>
        <v>511.28000000000003</v>
      </c>
      <c r="E396" s="9">
        <f t="shared" si="10"/>
        <v>372.5866666666667</v>
      </c>
      <c r="F396" s="9">
        <f t="shared" si="10"/>
        <v>272.16000000000003</v>
      </c>
      <c r="G396" s="9">
        <v>0</v>
      </c>
      <c r="I396" s="166"/>
      <c r="J396" s="166"/>
      <c r="K396" s="166"/>
      <c r="L396" s="166"/>
      <c r="U396" s="237">
        <v>0</v>
      </c>
      <c r="V396" s="237">
        <v>0</v>
      </c>
      <c r="W396" s="237">
        <v>0</v>
      </c>
      <c r="X396" s="237">
        <v>0</v>
      </c>
      <c r="Y396" s="237">
        <v>0</v>
      </c>
    </row>
    <row r="397" spans="1:25" ht="15" hidden="1" x14ac:dyDescent="0.2">
      <c r="A397" s="4">
        <v>36</v>
      </c>
      <c r="B397" s="5">
        <v>35</v>
      </c>
      <c r="C397" s="9">
        <f t="shared" si="10"/>
        <v>532.93333333333339</v>
      </c>
      <c r="D397" s="9">
        <f t="shared" si="10"/>
        <v>511.28000000000003</v>
      </c>
      <c r="E397" s="9">
        <f t="shared" si="10"/>
        <v>372.5866666666667</v>
      </c>
      <c r="F397" s="9">
        <f t="shared" si="10"/>
        <v>272.16000000000003</v>
      </c>
      <c r="G397" s="9">
        <v>0</v>
      </c>
      <c r="I397" s="166"/>
      <c r="J397" s="166"/>
      <c r="K397" s="166"/>
      <c r="L397" s="166"/>
      <c r="U397" s="237">
        <v>0</v>
      </c>
      <c r="V397" s="237">
        <v>0</v>
      </c>
      <c r="W397" s="237">
        <v>0</v>
      </c>
      <c r="X397" s="237">
        <v>0</v>
      </c>
      <c r="Y397" s="237">
        <v>0</v>
      </c>
    </row>
    <row r="398" spans="1:25" ht="15" hidden="1" x14ac:dyDescent="0.2">
      <c r="A398" s="4">
        <v>37</v>
      </c>
      <c r="B398" s="5">
        <v>35</v>
      </c>
      <c r="C398" s="9">
        <f t="shared" si="10"/>
        <v>532.93333333333339</v>
      </c>
      <c r="D398" s="9">
        <f t="shared" si="10"/>
        <v>511.28000000000003</v>
      </c>
      <c r="E398" s="9">
        <f t="shared" si="10"/>
        <v>372.5866666666667</v>
      </c>
      <c r="F398" s="9">
        <f t="shared" si="10"/>
        <v>272.16000000000003</v>
      </c>
      <c r="G398" s="9">
        <v>0</v>
      </c>
      <c r="I398" s="166"/>
      <c r="J398" s="166"/>
      <c r="K398" s="166"/>
      <c r="L398" s="166"/>
      <c r="U398" s="237">
        <v>0</v>
      </c>
      <c r="V398" s="237">
        <v>0</v>
      </c>
      <c r="W398" s="237">
        <v>0</v>
      </c>
      <c r="X398" s="237">
        <v>0</v>
      </c>
      <c r="Y398" s="237">
        <v>0</v>
      </c>
    </row>
    <row r="399" spans="1:25" ht="15" hidden="1" x14ac:dyDescent="0.2">
      <c r="A399" s="4">
        <v>38</v>
      </c>
      <c r="B399" s="5">
        <v>35</v>
      </c>
      <c r="C399" s="9">
        <f t="shared" si="10"/>
        <v>532.93333333333339</v>
      </c>
      <c r="D399" s="9">
        <f t="shared" si="10"/>
        <v>511.28000000000003</v>
      </c>
      <c r="E399" s="9">
        <f t="shared" si="10"/>
        <v>372.5866666666667</v>
      </c>
      <c r="F399" s="9">
        <f t="shared" si="10"/>
        <v>272.16000000000003</v>
      </c>
      <c r="G399" s="9">
        <v>0</v>
      </c>
      <c r="I399" s="166"/>
      <c r="J399" s="166"/>
      <c r="K399" s="166"/>
      <c r="L399" s="166"/>
      <c r="U399" s="237">
        <v>0</v>
      </c>
      <c r="V399" s="237">
        <v>0</v>
      </c>
      <c r="W399" s="237">
        <v>0</v>
      </c>
      <c r="X399" s="237">
        <v>0</v>
      </c>
      <c r="Y399" s="237">
        <v>0</v>
      </c>
    </row>
    <row r="400" spans="1:25" ht="15" hidden="1" x14ac:dyDescent="0.2">
      <c r="A400" s="4">
        <v>39</v>
      </c>
      <c r="B400" s="5">
        <v>35</v>
      </c>
      <c r="C400" s="9">
        <f t="shared" si="10"/>
        <v>532.93333333333339</v>
      </c>
      <c r="D400" s="9">
        <f t="shared" si="10"/>
        <v>511.28000000000003</v>
      </c>
      <c r="E400" s="9">
        <f t="shared" si="10"/>
        <v>372.5866666666667</v>
      </c>
      <c r="F400" s="9">
        <f t="shared" si="10"/>
        <v>272.16000000000003</v>
      </c>
      <c r="G400" s="9">
        <v>0</v>
      </c>
      <c r="I400" s="166"/>
      <c r="J400" s="166"/>
      <c r="K400" s="166"/>
      <c r="L400" s="166"/>
      <c r="U400" s="237">
        <v>0</v>
      </c>
      <c r="V400" s="237">
        <v>0</v>
      </c>
      <c r="W400" s="237">
        <v>0</v>
      </c>
      <c r="X400" s="237">
        <v>0</v>
      </c>
      <c r="Y400" s="237">
        <v>0</v>
      </c>
    </row>
    <row r="401" spans="1:25" ht="15" hidden="1" x14ac:dyDescent="0.2">
      <c r="A401" s="4">
        <v>40</v>
      </c>
      <c r="B401" s="5">
        <v>40</v>
      </c>
      <c r="C401" s="9">
        <f t="shared" si="10"/>
        <v>624.5866666666667</v>
      </c>
      <c r="D401" s="9">
        <f t="shared" si="10"/>
        <v>599.29333333333341</v>
      </c>
      <c r="E401" s="9">
        <f t="shared" si="10"/>
        <v>432.97333333333336</v>
      </c>
      <c r="F401" s="9">
        <f t="shared" si="10"/>
        <v>316.21333333333337</v>
      </c>
      <c r="G401" s="9">
        <v>0</v>
      </c>
      <c r="I401" s="166"/>
      <c r="J401" s="166"/>
      <c r="K401" s="166"/>
      <c r="L401" s="166"/>
      <c r="U401" s="237">
        <v>0</v>
      </c>
      <c r="V401" s="237">
        <v>0</v>
      </c>
      <c r="W401" s="237">
        <v>0</v>
      </c>
      <c r="X401" s="237">
        <v>0</v>
      </c>
      <c r="Y401" s="237">
        <v>0</v>
      </c>
    </row>
    <row r="402" spans="1:25" ht="15" hidden="1" x14ac:dyDescent="0.2">
      <c r="A402" s="4">
        <v>41</v>
      </c>
      <c r="B402" s="5">
        <v>40</v>
      </c>
      <c r="C402" s="9">
        <f t="shared" si="10"/>
        <v>624.5866666666667</v>
      </c>
      <c r="D402" s="9">
        <f t="shared" si="10"/>
        <v>599.29333333333341</v>
      </c>
      <c r="E402" s="9">
        <f t="shared" si="10"/>
        <v>432.97333333333336</v>
      </c>
      <c r="F402" s="9">
        <f t="shared" si="10"/>
        <v>316.21333333333337</v>
      </c>
      <c r="G402" s="9">
        <v>0</v>
      </c>
      <c r="I402" s="166"/>
      <c r="J402" s="166"/>
      <c r="K402" s="166"/>
      <c r="L402" s="166"/>
      <c r="U402" s="237">
        <v>0</v>
      </c>
      <c r="V402" s="237">
        <v>0</v>
      </c>
      <c r="W402" s="237">
        <v>0</v>
      </c>
      <c r="X402" s="237">
        <v>0</v>
      </c>
      <c r="Y402" s="237">
        <v>0</v>
      </c>
    </row>
    <row r="403" spans="1:25" ht="15" hidden="1" x14ac:dyDescent="0.2">
      <c r="A403" s="4">
        <v>42</v>
      </c>
      <c r="B403" s="5">
        <v>40</v>
      </c>
      <c r="C403" s="9">
        <f t="shared" si="10"/>
        <v>624.5866666666667</v>
      </c>
      <c r="D403" s="9">
        <f t="shared" si="10"/>
        <v>599.29333333333341</v>
      </c>
      <c r="E403" s="9">
        <f t="shared" si="10"/>
        <v>432.97333333333336</v>
      </c>
      <c r="F403" s="9">
        <f t="shared" si="10"/>
        <v>316.21333333333337</v>
      </c>
      <c r="G403" s="9">
        <v>0</v>
      </c>
      <c r="I403" s="166"/>
      <c r="J403" s="166"/>
      <c r="K403" s="166"/>
      <c r="L403" s="166"/>
      <c r="U403" s="237">
        <v>0</v>
      </c>
      <c r="V403" s="237">
        <v>0</v>
      </c>
      <c r="W403" s="237">
        <v>0</v>
      </c>
      <c r="X403" s="237">
        <v>0</v>
      </c>
      <c r="Y403" s="237">
        <v>0</v>
      </c>
    </row>
    <row r="404" spans="1:25" ht="15" hidden="1" x14ac:dyDescent="0.2">
      <c r="A404" s="4">
        <v>43</v>
      </c>
      <c r="B404" s="5">
        <v>40</v>
      </c>
      <c r="C404" s="9">
        <f t="shared" si="10"/>
        <v>624.5866666666667</v>
      </c>
      <c r="D404" s="9">
        <f t="shared" si="10"/>
        <v>599.29333333333341</v>
      </c>
      <c r="E404" s="9">
        <f t="shared" si="10"/>
        <v>432.97333333333336</v>
      </c>
      <c r="F404" s="9">
        <f t="shared" si="10"/>
        <v>316.21333333333337</v>
      </c>
      <c r="G404" s="9">
        <v>0</v>
      </c>
      <c r="I404" s="166"/>
      <c r="J404" s="166"/>
      <c r="K404" s="166"/>
      <c r="L404" s="166"/>
      <c r="U404" s="237">
        <v>0</v>
      </c>
      <c r="V404" s="237">
        <v>0</v>
      </c>
      <c r="W404" s="237">
        <v>0</v>
      </c>
      <c r="X404" s="237">
        <v>0</v>
      </c>
      <c r="Y404" s="237">
        <v>0</v>
      </c>
    </row>
    <row r="405" spans="1:25" ht="15" hidden="1" x14ac:dyDescent="0.2">
      <c r="A405" s="4">
        <v>44</v>
      </c>
      <c r="B405" s="5">
        <v>40</v>
      </c>
      <c r="C405" s="9">
        <f t="shared" si="10"/>
        <v>624.5866666666667</v>
      </c>
      <c r="D405" s="9">
        <f t="shared" si="10"/>
        <v>599.29333333333341</v>
      </c>
      <c r="E405" s="9">
        <f t="shared" si="10"/>
        <v>432.97333333333336</v>
      </c>
      <c r="F405" s="9">
        <f t="shared" si="10"/>
        <v>316.21333333333337</v>
      </c>
      <c r="G405" s="9">
        <v>0</v>
      </c>
      <c r="I405" s="166"/>
      <c r="J405" s="166"/>
      <c r="K405" s="166"/>
      <c r="L405" s="166"/>
      <c r="U405" s="237">
        <v>0</v>
      </c>
      <c r="V405" s="237">
        <v>0</v>
      </c>
      <c r="W405" s="237">
        <v>0</v>
      </c>
      <c r="X405" s="237">
        <v>0</v>
      </c>
      <c r="Y405" s="237">
        <v>0</v>
      </c>
    </row>
    <row r="406" spans="1:25" ht="15" hidden="1" x14ac:dyDescent="0.2">
      <c r="A406" s="4">
        <v>45</v>
      </c>
      <c r="B406" s="5">
        <v>45</v>
      </c>
      <c r="C406" s="9">
        <f t="shared" si="10"/>
        <v>706.90666666666675</v>
      </c>
      <c r="D406" s="9">
        <f t="shared" si="10"/>
        <v>678.16000000000008</v>
      </c>
      <c r="E406" s="9">
        <f t="shared" si="10"/>
        <v>487.38666666666671</v>
      </c>
      <c r="F406" s="9">
        <f t="shared" si="10"/>
        <v>356.06666666666666</v>
      </c>
      <c r="G406" s="9">
        <v>0</v>
      </c>
      <c r="I406" s="166"/>
      <c r="J406" s="166"/>
      <c r="K406" s="166"/>
      <c r="L406" s="166"/>
      <c r="U406" s="237">
        <v>0</v>
      </c>
      <c r="V406" s="237">
        <v>0</v>
      </c>
      <c r="W406" s="237">
        <v>0</v>
      </c>
      <c r="X406" s="237">
        <v>0</v>
      </c>
      <c r="Y406" s="237">
        <v>0</v>
      </c>
    </row>
    <row r="407" spans="1:25" ht="15" hidden="1" x14ac:dyDescent="0.2">
      <c r="A407" s="4">
        <v>46</v>
      </c>
      <c r="B407" s="5">
        <v>45</v>
      </c>
      <c r="C407" s="9">
        <f t="shared" si="10"/>
        <v>706.90666666666675</v>
      </c>
      <c r="D407" s="9">
        <f t="shared" si="10"/>
        <v>678.16000000000008</v>
      </c>
      <c r="E407" s="9">
        <f t="shared" si="10"/>
        <v>487.38666666666671</v>
      </c>
      <c r="F407" s="9">
        <f t="shared" si="10"/>
        <v>356.06666666666666</v>
      </c>
      <c r="G407" s="9">
        <v>0</v>
      </c>
      <c r="I407" s="166"/>
      <c r="J407" s="166"/>
      <c r="K407" s="166"/>
      <c r="L407" s="166"/>
      <c r="U407" s="237">
        <v>0</v>
      </c>
      <c r="V407" s="237">
        <v>0</v>
      </c>
      <c r="W407" s="237">
        <v>0</v>
      </c>
      <c r="X407" s="237">
        <v>0</v>
      </c>
      <c r="Y407" s="237">
        <v>0</v>
      </c>
    </row>
    <row r="408" spans="1:25" ht="15" hidden="1" x14ac:dyDescent="0.2">
      <c r="A408" s="4">
        <v>47</v>
      </c>
      <c r="B408" s="5">
        <v>45</v>
      </c>
      <c r="C408" s="9">
        <f t="shared" si="10"/>
        <v>706.90666666666675</v>
      </c>
      <c r="D408" s="9">
        <f t="shared" si="10"/>
        <v>678.16000000000008</v>
      </c>
      <c r="E408" s="9">
        <f t="shared" si="10"/>
        <v>487.38666666666671</v>
      </c>
      <c r="F408" s="9">
        <f t="shared" si="10"/>
        <v>356.06666666666666</v>
      </c>
      <c r="G408" s="9">
        <v>0</v>
      </c>
      <c r="I408" s="166"/>
      <c r="J408" s="166"/>
      <c r="K408" s="166"/>
      <c r="L408" s="166"/>
      <c r="U408" s="237">
        <v>0</v>
      </c>
      <c r="V408" s="237">
        <v>0</v>
      </c>
      <c r="W408" s="237">
        <v>0</v>
      </c>
      <c r="X408" s="237">
        <v>0</v>
      </c>
      <c r="Y408" s="237">
        <v>0</v>
      </c>
    </row>
    <row r="409" spans="1:25" ht="15" hidden="1" x14ac:dyDescent="0.2">
      <c r="A409" s="4">
        <v>48</v>
      </c>
      <c r="B409" s="5">
        <v>45</v>
      </c>
      <c r="C409" s="9">
        <f t="shared" si="10"/>
        <v>706.90666666666675</v>
      </c>
      <c r="D409" s="9">
        <f t="shared" si="10"/>
        <v>678.16000000000008</v>
      </c>
      <c r="E409" s="9">
        <f t="shared" si="10"/>
        <v>487.38666666666671</v>
      </c>
      <c r="F409" s="9">
        <f t="shared" si="10"/>
        <v>356.06666666666666</v>
      </c>
      <c r="G409" s="9">
        <v>0</v>
      </c>
      <c r="I409" s="166"/>
      <c r="J409" s="166"/>
      <c r="K409" s="166"/>
      <c r="L409" s="166"/>
      <c r="U409" s="237">
        <v>0</v>
      </c>
      <c r="V409" s="237">
        <v>0</v>
      </c>
      <c r="W409" s="237">
        <v>0</v>
      </c>
      <c r="X409" s="237">
        <v>0</v>
      </c>
      <c r="Y409" s="237">
        <v>0</v>
      </c>
    </row>
    <row r="410" spans="1:25" ht="15" hidden="1" x14ac:dyDescent="0.2">
      <c r="A410" s="4">
        <v>49</v>
      </c>
      <c r="B410" s="5">
        <v>45</v>
      </c>
      <c r="C410" s="9">
        <f t="shared" si="10"/>
        <v>706.90666666666675</v>
      </c>
      <c r="D410" s="9">
        <f t="shared" si="10"/>
        <v>678.16000000000008</v>
      </c>
      <c r="E410" s="9">
        <f t="shared" si="10"/>
        <v>487.38666666666671</v>
      </c>
      <c r="F410" s="9">
        <f t="shared" si="10"/>
        <v>356.06666666666666</v>
      </c>
      <c r="G410" s="9">
        <v>0</v>
      </c>
      <c r="I410" s="166"/>
      <c r="J410" s="166"/>
      <c r="K410" s="166"/>
      <c r="L410" s="166"/>
      <c r="U410" s="237">
        <v>0</v>
      </c>
      <c r="V410" s="237">
        <v>0</v>
      </c>
      <c r="W410" s="237">
        <v>0</v>
      </c>
      <c r="X410" s="237">
        <v>0</v>
      </c>
      <c r="Y410" s="237">
        <v>0</v>
      </c>
    </row>
    <row r="411" spans="1:25" ht="15" hidden="1" x14ac:dyDescent="0.2">
      <c r="A411" s="4">
        <v>50</v>
      </c>
      <c r="B411" s="5">
        <v>50</v>
      </c>
      <c r="C411" s="9">
        <f t="shared" si="10"/>
        <v>825.44</v>
      </c>
      <c r="D411" s="9">
        <f t="shared" si="10"/>
        <v>791.84</v>
      </c>
      <c r="E411" s="9">
        <f t="shared" si="10"/>
        <v>566.81333333333339</v>
      </c>
      <c r="F411" s="9">
        <f t="shared" si="10"/>
        <v>414.0266666666667</v>
      </c>
      <c r="G411" s="9">
        <v>0</v>
      </c>
      <c r="I411" s="166"/>
      <c r="J411" s="166"/>
      <c r="K411" s="166"/>
      <c r="L411" s="166"/>
      <c r="U411" s="237">
        <v>0</v>
      </c>
      <c r="V411" s="237">
        <v>0</v>
      </c>
      <c r="W411" s="237">
        <v>0</v>
      </c>
      <c r="X411" s="237">
        <v>0</v>
      </c>
      <c r="Y411" s="237">
        <v>0</v>
      </c>
    </row>
    <row r="412" spans="1:25" ht="15" hidden="1" x14ac:dyDescent="0.2">
      <c r="A412" s="4">
        <v>51</v>
      </c>
      <c r="B412" s="5">
        <v>50</v>
      </c>
      <c r="C412" s="9">
        <f t="shared" si="10"/>
        <v>825.44</v>
      </c>
      <c r="D412" s="9">
        <f t="shared" si="10"/>
        <v>791.84</v>
      </c>
      <c r="E412" s="9">
        <f t="shared" si="10"/>
        <v>566.81333333333339</v>
      </c>
      <c r="F412" s="9">
        <f t="shared" si="10"/>
        <v>414.0266666666667</v>
      </c>
      <c r="G412" s="9">
        <v>0</v>
      </c>
      <c r="I412" s="166"/>
      <c r="J412" s="166"/>
      <c r="K412" s="166"/>
      <c r="L412" s="166"/>
      <c r="U412" s="237">
        <v>0</v>
      </c>
      <c r="V412" s="237">
        <v>0</v>
      </c>
      <c r="W412" s="237">
        <v>0</v>
      </c>
      <c r="X412" s="237">
        <v>0</v>
      </c>
      <c r="Y412" s="237">
        <v>0</v>
      </c>
    </row>
    <row r="413" spans="1:25" ht="15" hidden="1" x14ac:dyDescent="0.2">
      <c r="A413" s="4">
        <v>52</v>
      </c>
      <c r="B413" s="5">
        <v>50</v>
      </c>
      <c r="C413" s="9">
        <f t="shared" si="10"/>
        <v>825.44</v>
      </c>
      <c r="D413" s="9">
        <f t="shared" si="10"/>
        <v>791.84</v>
      </c>
      <c r="E413" s="9">
        <f t="shared" si="10"/>
        <v>566.81333333333339</v>
      </c>
      <c r="F413" s="9">
        <f t="shared" si="10"/>
        <v>414.0266666666667</v>
      </c>
      <c r="G413" s="9">
        <v>0</v>
      </c>
      <c r="I413" s="166"/>
      <c r="J413" s="166"/>
      <c r="K413" s="166"/>
      <c r="L413" s="166"/>
      <c r="U413" s="237">
        <v>0</v>
      </c>
      <c r="V413" s="237">
        <v>0</v>
      </c>
      <c r="W413" s="237">
        <v>0</v>
      </c>
      <c r="X413" s="237">
        <v>0</v>
      </c>
      <c r="Y413" s="237">
        <v>0</v>
      </c>
    </row>
    <row r="414" spans="1:25" ht="15" hidden="1" x14ac:dyDescent="0.2">
      <c r="A414" s="4">
        <v>53</v>
      </c>
      <c r="B414" s="5">
        <v>50</v>
      </c>
      <c r="C414" s="9">
        <f t="shared" si="10"/>
        <v>825.44</v>
      </c>
      <c r="D414" s="9">
        <f t="shared" si="10"/>
        <v>791.84</v>
      </c>
      <c r="E414" s="9">
        <f t="shared" si="10"/>
        <v>566.81333333333339</v>
      </c>
      <c r="F414" s="9">
        <f t="shared" si="10"/>
        <v>414.0266666666667</v>
      </c>
      <c r="G414" s="9">
        <v>0</v>
      </c>
      <c r="I414" s="166"/>
      <c r="J414" s="166"/>
      <c r="K414" s="166"/>
      <c r="L414" s="166"/>
      <c r="U414" s="237">
        <v>0</v>
      </c>
      <c r="V414" s="237">
        <v>0</v>
      </c>
      <c r="W414" s="237">
        <v>0</v>
      </c>
      <c r="X414" s="237">
        <v>0</v>
      </c>
      <c r="Y414" s="237">
        <v>0</v>
      </c>
    </row>
    <row r="415" spans="1:25" ht="15" hidden="1" x14ac:dyDescent="0.2">
      <c r="A415" s="4">
        <v>54</v>
      </c>
      <c r="B415" s="5">
        <v>50</v>
      </c>
      <c r="C415" s="9">
        <f t="shared" si="10"/>
        <v>825.44</v>
      </c>
      <c r="D415" s="9">
        <f t="shared" si="10"/>
        <v>791.84</v>
      </c>
      <c r="E415" s="9">
        <f t="shared" si="10"/>
        <v>566.81333333333339</v>
      </c>
      <c r="F415" s="9">
        <f t="shared" si="10"/>
        <v>414.0266666666667</v>
      </c>
      <c r="G415" s="9">
        <v>0</v>
      </c>
      <c r="I415" s="166"/>
      <c r="J415" s="166"/>
      <c r="K415" s="166"/>
      <c r="L415" s="166"/>
      <c r="U415" s="237">
        <v>0</v>
      </c>
      <c r="V415" s="237">
        <v>0</v>
      </c>
      <c r="W415" s="237">
        <v>0</v>
      </c>
      <c r="X415" s="237">
        <v>0</v>
      </c>
      <c r="Y415" s="237">
        <v>0</v>
      </c>
    </row>
    <row r="416" spans="1:25" ht="15" hidden="1" x14ac:dyDescent="0.2">
      <c r="A416" s="4">
        <v>55</v>
      </c>
      <c r="B416" s="239">
        <v>55</v>
      </c>
      <c r="C416" s="9">
        <f t="shared" si="10"/>
        <v>931.09333333333336</v>
      </c>
      <c r="D416" s="9">
        <f t="shared" si="10"/>
        <v>893.29333333333341</v>
      </c>
      <c r="E416" s="9">
        <f t="shared" si="10"/>
        <v>637.74666666666667</v>
      </c>
      <c r="F416" s="9">
        <f t="shared" si="10"/>
        <v>465.82666666666671</v>
      </c>
      <c r="G416" s="9">
        <v>0</v>
      </c>
      <c r="I416" s="166"/>
      <c r="J416" s="166"/>
      <c r="K416" s="166"/>
      <c r="L416" s="166"/>
      <c r="U416" s="237">
        <v>0</v>
      </c>
      <c r="V416" s="237">
        <v>0</v>
      </c>
      <c r="W416" s="237">
        <v>0</v>
      </c>
      <c r="X416" s="237">
        <v>0</v>
      </c>
      <c r="Y416" s="237">
        <v>0</v>
      </c>
    </row>
    <row r="417" spans="1:25" ht="15" hidden="1" x14ac:dyDescent="0.2">
      <c r="A417" s="4">
        <v>56</v>
      </c>
      <c r="B417" s="239">
        <v>55</v>
      </c>
      <c r="C417" s="9">
        <f t="shared" si="10"/>
        <v>931.09333333333336</v>
      </c>
      <c r="D417" s="9">
        <f t="shared" si="10"/>
        <v>893.29333333333341</v>
      </c>
      <c r="E417" s="9">
        <f t="shared" si="10"/>
        <v>637.74666666666667</v>
      </c>
      <c r="F417" s="9">
        <f t="shared" si="10"/>
        <v>465.82666666666671</v>
      </c>
      <c r="G417" s="9">
        <v>0</v>
      </c>
      <c r="I417" s="166"/>
      <c r="J417" s="166"/>
      <c r="K417" s="166"/>
      <c r="L417" s="166"/>
      <c r="U417" s="237">
        <v>0</v>
      </c>
      <c r="V417" s="237">
        <v>0</v>
      </c>
      <c r="W417" s="237">
        <v>0</v>
      </c>
      <c r="X417" s="237">
        <v>0</v>
      </c>
      <c r="Y417" s="237">
        <v>0</v>
      </c>
    </row>
    <row r="418" spans="1:25" ht="15" hidden="1" x14ac:dyDescent="0.2">
      <c r="A418" s="4">
        <v>57</v>
      </c>
      <c r="B418" s="239">
        <v>55</v>
      </c>
      <c r="C418" s="9">
        <f t="shared" si="10"/>
        <v>931.09333333333336</v>
      </c>
      <c r="D418" s="9">
        <f t="shared" si="10"/>
        <v>893.29333333333341</v>
      </c>
      <c r="E418" s="9">
        <f t="shared" si="10"/>
        <v>637.74666666666667</v>
      </c>
      <c r="F418" s="9">
        <f t="shared" si="10"/>
        <v>465.82666666666671</v>
      </c>
      <c r="G418" s="9">
        <v>0</v>
      </c>
      <c r="I418" s="166"/>
      <c r="J418" s="166"/>
      <c r="K418" s="166"/>
      <c r="L418" s="166"/>
      <c r="U418" s="237">
        <v>0</v>
      </c>
      <c r="V418" s="237">
        <v>0</v>
      </c>
      <c r="W418" s="237">
        <v>0</v>
      </c>
      <c r="X418" s="237">
        <v>0</v>
      </c>
      <c r="Y418" s="237">
        <v>0</v>
      </c>
    </row>
    <row r="419" spans="1:25" ht="15" hidden="1" x14ac:dyDescent="0.2">
      <c r="A419" s="4">
        <v>58</v>
      </c>
      <c r="B419" s="239">
        <v>55</v>
      </c>
      <c r="C419" s="9">
        <f t="shared" si="10"/>
        <v>931.09333333333336</v>
      </c>
      <c r="D419" s="9">
        <f t="shared" si="10"/>
        <v>893.29333333333341</v>
      </c>
      <c r="E419" s="9">
        <f t="shared" si="10"/>
        <v>637.74666666666667</v>
      </c>
      <c r="F419" s="9">
        <f t="shared" si="10"/>
        <v>465.82666666666671</v>
      </c>
      <c r="G419" s="9">
        <v>0</v>
      </c>
      <c r="I419" s="166"/>
      <c r="J419" s="166"/>
      <c r="K419" s="166"/>
      <c r="L419" s="166"/>
      <c r="U419" s="237">
        <v>0</v>
      </c>
      <c r="V419" s="237">
        <v>0</v>
      </c>
      <c r="W419" s="237">
        <v>0</v>
      </c>
      <c r="X419" s="237">
        <v>0</v>
      </c>
      <c r="Y419" s="237">
        <v>0</v>
      </c>
    </row>
    <row r="420" spans="1:25" ht="15" hidden="1" x14ac:dyDescent="0.2">
      <c r="A420" s="4">
        <v>59</v>
      </c>
      <c r="B420" s="239">
        <v>55</v>
      </c>
      <c r="C420" s="9">
        <f t="shared" si="10"/>
        <v>931.09333333333336</v>
      </c>
      <c r="D420" s="9">
        <f t="shared" si="10"/>
        <v>893.29333333333341</v>
      </c>
      <c r="E420" s="9">
        <f t="shared" si="10"/>
        <v>637.74666666666667</v>
      </c>
      <c r="F420" s="9">
        <f t="shared" si="10"/>
        <v>465.82666666666671</v>
      </c>
      <c r="G420" s="9">
        <v>0</v>
      </c>
      <c r="I420" s="166"/>
      <c r="J420" s="166"/>
      <c r="K420" s="166"/>
      <c r="L420" s="166"/>
      <c r="U420" s="237">
        <v>0</v>
      </c>
      <c r="V420" s="237">
        <v>0</v>
      </c>
      <c r="W420" s="237">
        <v>0</v>
      </c>
      <c r="X420" s="237">
        <v>0</v>
      </c>
      <c r="Y420" s="237">
        <v>0</v>
      </c>
    </row>
    <row r="421" spans="1:25" ht="15" hidden="1" x14ac:dyDescent="0.2">
      <c r="A421" s="4">
        <v>60</v>
      </c>
      <c r="B421" s="239">
        <v>60</v>
      </c>
      <c r="C421" s="9">
        <f t="shared" si="10"/>
        <v>1001.2800000000001</v>
      </c>
      <c r="D421" s="9">
        <f t="shared" si="10"/>
        <v>960.68000000000006</v>
      </c>
      <c r="E421" s="9">
        <f t="shared" si="10"/>
        <v>685.44</v>
      </c>
      <c r="F421" s="9">
        <f t="shared" si="10"/>
        <v>500.36</v>
      </c>
      <c r="G421" s="9">
        <v>0</v>
      </c>
      <c r="I421" s="166"/>
      <c r="J421" s="166"/>
      <c r="K421" s="166"/>
      <c r="L421" s="166"/>
      <c r="U421" s="237">
        <v>0</v>
      </c>
      <c r="V421" s="237">
        <v>0</v>
      </c>
      <c r="W421" s="237">
        <v>0</v>
      </c>
      <c r="X421" s="237">
        <v>0</v>
      </c>
      <c r="Y421" s="237">
        <v>0</v>
      </c>
    </row>
    <row r="422" spans="1:25" ht="15" hidden="1" x14ac:dyDescent="0.2">
      <c r="A422" s="4">
        <v>61</v>
      </c>
      <c r="B422" s="239">
        <v>61</v>
      </c>
      <c r="C422" s="9">
        <f t="shared" si="10"/>
        <v>1141.56</v>
      </c>
      <c r="D422" s="9">
        <f t="shared" si="10"/>
        <v>1095.1733333333334</v>
      </c>
      <c r="E422" s="9">
        <f t="shared" si="10"/>
        <v>780.54666666666674</v>
      </c>
      <c r="F422" s="9">
        <f t="shared" si="10"/>
        <v>570.08000000000004</v>
      </c>
      <c r="G422" s="9">
        <v>0</v>
      </c>
      <c r="I422" s="166"/>
      <c r="J422" s="166"/>
      <c r="K422" s="166"/>
      <c r="L422" s="166"/>
      <c r="U422" s="237">
        <v>0</v>
      </c>
      <c r="V422" s="237">
        <v>0</v>
      </c>
      <c r="W422" s="237">
        <v>0</v>
      </c>
      <c r="X422" s="237">
        <v>0</v>
      </c>
      <c r="Y422" s="237">
        <v>0</v>
      </c>
    </row>
    <row r="423" spans="1:25" ht="15" hidden="1" x14ac:dyDescent="0.2">
      <c r="A423" s="4">
        <v>62</v>
      </c>
      <c r="B423" s="239">
        <v>62</v>
      </c>
      <c r="C423" s="9">
        <f t="shared" si="10"/>
        <v>1276.24</v>
      </c>
      <c r="D423" s="9">
        <f t="shared" si="10"/>
        <v>1224.5333333333333</v>
      </c>
      <c r="E423" s="9">
        <f t="shared" si="10"/>
        <v>872.57333333333338</v>
      </c>
      <c r="F423" s="9">
        <f t="shared" si="10"/>
        <v>637</v>
      </c>
      <c r="G423" s="9">
        <v>0</v>
      </c>
      <c r="I423" s="166"/>
      <c r="J423" s="166"/>
      <c r="K423" s="166"/>
      <c r="L423" s="166"/>
      <c r="U423" s="237">
        <v>0</v>
      </c>
      <c r="V423" s="237">
        <v>0</v>
      </c>
      <c r="W423" s="237">
        <v>0</v>
      </c>
      <c r="X423" s="237">
        <v>0</v>
      </c>
      <c r="Y423" s="237">
        <v>0</v>
      </c>
    </row>
    <row r="424" spans="1:25" ht="15" hidden="1" x14ac:dyDescent="0.2">
      <c r="A424" s="4">
        <v>63</v>
      </c>
      <c r="B424" s="239">
        <v>63</v>
      </c>
      <c r="C424" s="9">
        <f t="shared" si="10"/>
        <v>1421.3733333333334</v>
      </c>
      <c r="D424" s="9">
        <f t="shared" si="10"/>
        <v>1363.7866666666666</v>
      </c>
      <c r="E424" s="9">
        <f t="shared" si="10"/>
        <v>971.78666666666675</v>
      </c>
      <c r="F424" s="9">
        <f t="shared" si="10"/>
        <v>709.61333333333334</v>
      </c>
      <c r="G424" s="9">
        <v>0</v>
      </c>
      <c r="I424" s="166"/>
      <c r="J424" s="166"/>
      <c r="K424" s="166"/>
      <c r="L424" s="166"/>
      <c r="U424" s="237">
        <v>0</v>
      </c>
      <c r="V424" s="237">
        <v>0</v>
      </c>
      <c r="W424" s="237">
        <v>0</v>
      </c>
      <c r="X424" s="237">
        <v>0</v>
      </c>
      <c r="Y424" s="237">
        <v>0</v>
      </c>
    </row>
    <row r="425" spans="1:25" ht="15" hidden="1" x14ac:dyDescent="0.2">
      <c r="A425" s="4">
        <v>64</v>
      </c>
      <c r="B425" s="239">
        <v>64</v>
      </c>
      <c r="C425" s="9">
        <f t="shared" si="10"/>
        <v>1576.4933333333333</v>
      </c>
      <c r="D425" s="9">
        <f t="shared" si="10"/>
        <v>1512.8400000000001</v>
      </c>
      <c r="E425" s="9">
        <f t="shared" si="10"/>
        <v>1078.3733333333334</v>
      </c>
      <c r="F425" s="9">
        <f t="shared" si="10"/>
        <v>787.45333333333338</v>
      </c>
      <c r="G425" s="9">
        <v>0</v>
      </c>
      <c r="I425" s="166"/>
      <c r="J425" s="166"/>
      <c r="K425" s="166"/>
      <c r="L425" s="166"/>
      <c r="U425" s="237">
        <v>0</v>
      </c>
      <c r="V425" s="237">
        <v>0</v>
      </c>
      <c r="W425" s="237">
        <v>0</v>
      </c>
      <c r="X425" s="237">
        <v>0</v>
      </c>
      <c r="Y425" s="237">
        <v>0</v>
      </c>
    </row>
    <row r="426" spans="1:25" ht="15" hidden="1" x14ac:dyDescent="0.2">
      <c r="A426" s="4">
        <v>65</v>
      </c>
      <c r="B426" s="239">
        <v>65</v>
      </c>
      <c r="C426" s="9">
        <f t="shared" si="10"/>
        <v>1742.2533333333333</v>
      </c>
      <c r="D426" s="9">
        <f t="shared" si="10"/>
        <v>1671.7866666666666</v>
      </c>
      <c r="E426" s="9">
        <f t="shared" si="10"/>
        <v>1192.6133333333335</v>
      </c>
      <c r="F426" s="9">
        <f t="shared" si="10"/>
        <v>870.98666666666668</v>
      </c>
      <c r="G426" s="9">
        <v>0</v>
      </c>
      <c r="I426" s="166"/>
      <c r="J426" s="166"/>
      <c r="K426" s="166"/>
      <c r="L426" s="166"/>
      <c r="U426" s="237">
        <v>0</v>
      </c>
      <c r="V426" s="237">
        <v>0</v>
      </c>
      <c r="W426" s="237">
        <v>0</v>
      </c>
      <c r="X426" s="237">
        <v>0</v>
      </c>
      <c r="Y426" s="237">
        <v>0</v>
      </c>
    </row>
    <row r="427" spans="1:25" ht="15" hidden="1" x14ac:dyDescent="0.2">
      <c r="A427" s="4">
        <v>66</v>
      </c>
      <c r="B427" s="239">
        <v>66</v>
      </c>
      <c r="C427" s="9">
        <f t="shared" si="10"/>
        <v>1918.0933333333335</v>
      </c>
      <c r="D427" s="9">
        <f t="shared" si="10"/>
        <v>1840.44</v>
      </c>
      <c r="E427" s="9">
        <f t="shared" si="10"/>
        <v>1314.04</v>
      </c>
      <c r="F427" s="9">
        <f t="shared" si="10"/>
        <v>959.56000000000006</v>
      </c>
      <c r="G427" s="9">
        <v>0</v>
      </c>
      <c r="I427" s="166"/>
      <c r="J427" s="166"/>
      <c r="K427" s="166"/>
      <c r="L427" s="166"/>
      <c r="U427" s="237">
        <v>0</v>
      </c>
      <c r="V427" s="237">
        <v>0</v>
      </c>
      <c r="W427" s="237">
        <v>0</v>
      </c>
      <c r="X427" s="237">
        <v>0</v>
      </c>
      <c r="Y427" s="237">
        <v>0</v>
      </c>
    </row>
    <row r="428" spans="1:25" ht="15" hidden="1" x14ac:dyDescent="0.2">
      <c r="A428" s="4">
        <v>67</v>
      </c>
      <c r="B428" s="239">
        <v>67</v>
      </c>
      <c r="C428" s="9">
        <f t="shared" si="10"/>
        <v>2104.2933333333335</v>
      </c>
      <c r="D428" s="9">
        <f t="shared" si="10"/>
        <v>2018.8933333333334</v>
      </c>
      <c r="E428" s="9">
        <f t="shared" si="10"/>
        <v>1442.8400000000001</v>
      </c>
      <c r="F428" s="9">
        <f t="shared" si="10"/>
        <v>1053.7333333333333</v>
      </c>
      <c r="G428" s="9">
        <v>0</v>
      </c>
      <c r="I428" s="166"/>
      <c r="J428" s="166"/>
      <c r="K428" s="166"/>
      <c r="L428" s="166"/>
      <c r="U428" s="237">
        <v>0</v>
      </c>
      <c r="V428" s="237">
        <v>0</v>
      </c>
      <c r="W428" s="237">
        <v>0</v>
      </c>
      <c r="X428" s="237">
        <v>0</v>
      </c>
      <c r="Y428" s="237">
        <v>0</v>
      </c>
    </row>
    <row r="429" spans="1:25" ht="15" hidden="1" x14ac:dyDescent="0.2">
      <c r="A429" s="4">
        <v>68</v>
      </c>
      <c r="B429" s="239">
        <v>68</v>
      </c>
      <c r="C429" s="9">
        <f t="shared" si="10"/>
        <v>2300.7600000000002</v>
      </c>
      <c r="D429" s="9">
        <f t="shared" si="10"/>
        <v>2207.3333333333335</v>
      </c>
      <c r="E429" s="9">
        <f t="shared" si="10"/>
        <v>1578.92</v>
      </c>
      <c r="F429" s="9">
        <f t="shared" si="10"/>
        <v>1153.04</v>
      </c>
      <c r="G429" s="9">
        <v>0</v>
      </c>
      <c r="I429" s="166"/>
      <c r="J429" s="166"/>
      <c r="K429" s="166"/>
      <c r="L429" s="166"/>
      <c r="U429" s="237">
        <v>0</v>
      </c>
      <c r="V429" s="237">
        <v>0</v>
      </c>
      <c r="W429" s="237">
        <v>0</v>
      </c>
      <c r="X429" s="237">
        <v>0</v>
      </c>
      <c r="Y429" s="237">
        <v>0</v>
      </c>
    </row>
    <row r="430" spans="1:25" ht="15" hidden="1" x14ac:dyDescent="0.2">
      <c r="A430" s="4">
        <v>69</v>
      </c>
      <c r="B430" s="239">
        <v>69</v>
      </c>
      <c r="C430" s="9">
        <f t="shared" si="10"/>
        <v>2507.12</v>
      </c>
      <c r="D430" s="9">
        <f t="shared" si="10"/>
        <v>2405.5733333333333</v>
      </c>
      <c r="E430" s="9">
        <f t="shared" si="10"/>
        <v>1722.7466666666667</v>
      </c>
      <c r="F430" s="9">
        <f t="shared" si="10"/>
        <v>1258.04</v>
      </c>
      <c r="G430" s="9">
        <v>0</v>
      </c>
      <c r="I430" s="166"/>
      <c r="J430" s="166"/>
      <c r="K430" s="166"/>
      <c r="L430" s="166"/>
      <c r="U430" s="237">
        <v>0</v>
      </c>
      <c r="V430" s="237">
        <v>0</v>
      </c>
      <c r="W430" s="237">
        <v>0</v>
      </c>
      <c r="X430" s="237">
        <v>0</v>
      </c>
      <c r="Y430" s="237">
        <v>0</v>
      </c>
    </row>
    <row r="431" spans="1:25" ht="15" hidden="1" x14ac:dyDescent="0.2">
      <c r="A431" s="4">
        <v>70</v>
      </c>
      <c r="B431" s="239">
        <v>70</v>
      </c>
      <c r="C431" s="9">
        <f t="shared" si="10"/>
        <v>2724.1200000000003</v>
      </c>
      <c r="D431" s="9">
        <f t="shared" si="10"/>
        <v>2613.7066666666669</v>
      </c>
      <c r="E431" s="9">
        <f t="shared" si="10"/>
        <v>1873.76</v>
      </c>
      <c r="F431" s="9">
        <f t="shared" si="10"/>
        <v>1368.1733333333334</v>
      </c>
      <c r="G431" s="9">
        <v>0</v>
      </c>
      <c r="I431" s="166"/>
      <c r="J431" s="166"/>
      <c r="K431" s="166"/>
      <c r="L431" s="166"/>
      <c r="U431" s="237">
        <v>0</v>
      </c>
      <c r="V431" s="237">
        <v>0</v>
      </c>
      <c r="W431" s="237">
        <v>0</v>
      </c>
      <c r="X431" s="237">
        <v>0</v>
      </c>
      <c r="Y431" s="237">
        <v>0</v>
      </c>
    </row>
    <row r="432" spans="1:25" ht="15" hidden="1" x14ac:dyDescent="0.2">
      <c r="A432" s="4">
        <v>71</v>
      </c>
      <c r="B432" s="239">
        <v>71</v>
      </c>
      <c r="C432" s="9">
        <f t="shared" si="10"/>
        <v>2951.106666666667</v>
      </c>
      <c r="D432" s="9">
        <f t="shared" si="10"/>
        <v>2831.4533333333334</v>
      </c>
      <c r="E432" s="9">
        <f t="shared" si="10"/>
        <v>2032.52</v>
      </c>
      <c r="F432" s="9">
        <f t="shared" si="10"/>
        <v>1484.0933333333335</v>
      </c>
      <c r="G432" s="9">
        <v>0</v>
      </c>
      <c r="I432" s="166"/>
      <c r="J432" s="166"/>
      <c r="K432" s="166"/>
      <c r="L432" s="166"/>
      <c r="U432" s="237">
        <v>0</v>
      </c>
      <c r="V432" s="237">
        <v>0</v>
      </c>
      <c r="W432" s="237">
        <v>0</v>
      </c>
      <c r="X432" s="237">
        <v>0</v>
      </c>
      <c r="Y432" s="237">
        <v>0</v>
      </c>
    </row>
    <row r="433" spans="1:25" ht="15" hidden="1" x14ac:dyDescent="0.2">
      <c r="A433" s="4">
        <v>72</v>
      </c>
      <c r="B433" s="239">
        <v>72</v>
      </c>
      <c r="C433" s="9">
        <f t="shared" si="10"/>
        <v>3188.6400000000003</v>
      </c>
      <c r="D433" s="9">
        <f t="shared" si="10"/>
        <v>3059.3733333333334</v>
      </c>
      <c r="E433" s="9">
        <f t="shared" si="10"/>
        <v>2198.0933333333332</v>
      </c>
      <c r="F433" s="9">
        <f t="shared" si="10"/>
        <v>1605.24</v>
      </c>
      <c r="G433" s="9">
        <v>0</v>
      </c>
      <c r="I433" s="166"/>
      <c r="J433" s="166"/>
      <c r="K433" s="166"/>
      <c r="L433" s="166"/>
      <c r="U433" s="237">
        <v>0</v>
      </c>
      <c r="V433" s="237">
        <v>0</v>
      </c>
      <c r="W433" s="237">
        <v>0</v>
      </c>
      <c r="X433" s="237">
        <v>0</v>
      </c>
      <c r="Y433" s="237">
        <v>0</v>
      </c>
    </row>
    <row r="434" spans="1:25" ht="15" hidden="1" x14ac:dyDescent="0.2">
      <c r="A434" s="4">
        <v>73</v>
      </c>
      <c r="B434" s="239">
        <v>73</v>
      </c>
      <c r="C434" s="9">
        <f t="shared" si="10"/>
        <v>3436.1600000000003</v>
      </c>
      <c r="D434" s="9">
        <f t="shared" si="10"/>
        <v>3296.8133333333335</v>
      </c>
      <c r="E434" s="9">
        <f t="shared" si="10"/>
        <v>2371.4133333333334</v>
      </c>
      <c r="F434" s="9">
        <f t="shared" si="10"/>
        <v>1731.6133333333335</v>
      </c>
      <c r="G434" s="9">
        <v>0</v>
      </c>
      <c r="I434" s="166"/>
      <c r="J434" s="166"/>
      <c r="K434" s="166"/>
      <c r="L434" s="166"/>
      <c r="U434" s="237">
        <v>0</v>
      </c>
      <c r="V434" s="237">
        <v>0</v>
      </c>
      <c r="W434" s="237">
        <v>0</v>
      </c>
      <c r="X434" s="237">
        <v>0</v>
      </c>
      <c r="Y434" s="237">
        <v>0</v>
      </c>
    </row>
    <row r="435" spans="1:25" ht="15" hidden="1" x14ac:dyDescent="0.2">
      <c r="A435" s="4">
        <v>74</v>
      </c>
      <c r="B435" s="239">
        <v>74</v>
      </c>
      <c r="C435" s="9">
        <f t="shared" si="10"/>
        <v>3693.9466666666667</v>
      </c>
      <c r="D435" s="9">
        <f t="shared" si="10"/>
        <v>3544.4266666666667</v>
      </c>
      <c r="E435" s="9">
        <f t="shared" si="10"/>
        <v>2551.8266666666668</v>
      </c>
      <c r="F435" s="9">
        <f t="shared" si="10"/>
        <v>1863.4933333333333</v>
      </c>
      <c r="G435" s="9">
        <v>0</v>
      </c>
      <c r="I435" s="166"/>
      <c r="J435" s="166"/>
      <c r="K435" s="166"/>
      <c r="L435" s="166"/>
      <c r="U435" s="237">
        <v>0</v>
      </c>
      <c r="V435" s="237">
        <v>0</v>
      </c>
      <c r="W435" s="237">
        <v>0</v>
      </c>
      <c r="X435" s="237">
        <v>0</v>
      </c>
      <c r="Y435" s="237">
        <v>0</v>
      </c>
    </row>
    <row r="436" spans="1:25" ht="15" hidden="1" x14ac:dyDescent="0.2">
      <c r="A436" s="4">
        <v>75</v>
      </c>
      <c r="B436" s="239">
        <v>75</v>
      </c>
      <c r="C436" s="9">
        <f t="shared" si="10"/>
        <v>3962.0933333333337</v>
      </c>
      <c r="D436" s="9">
        <f t="shared" si="10"/>
        <v>3801.6533333333336</v>
      </c>
      <c r="E436" s="9">
        <f t="shared" si="10"/>
        <v>2740.08</v>
      </c>
      <c r="F436" s="9">
        <f t="shared" si="10"/>
        <v>2000.9733333333334</v>
      </c>
      <c r="G436" s="9">
        <v>0</v>
      </c>
      <c r="I436" s="166"/>
      <c r="J436" s="166"/>
      <c r="K436" s="166"/>
      <c r="L436" s="166"/>
      <c r="U436" s="237">
        <v>0</v>
      </c>
      <c r="V436" s="237">
        <v>0</v>
      </c>
      <c r="W436" s="237">
        <v>0</v>
      </c>
      <c r="X436" s="237">
        <v>0</v>
      </c>
      <c r="Y436" s="237">
        <v>0</v>
      </c>
    </row>
    <row r="437" spans="1:25" ht="15" hidden="1" x14ac:dyDescent="0.2">
      <c r="A437" s="4">
        <v>76</v>
      </c>
      <c r="B437" s="239">
        <v>75</v>
      </c>
      <c r="C437" s="9">
        <f t="shared" si="10"/>
        <v>3962.0933333333337</v>
      </c>
      <c r="D437" s="9">
        <f t="shared" si="10"/>
        <v>3801.6533333333336</v>
      </c>
      <c r="E437" s="9">
        <f t="shared" si="10"/>
        <v>2740.08</v>
      </c>
      <c r="F437" s="9">
        <f t="shared" si="10"/>
        <v>2000.9733333333334</v>
      </c>
      <c r="G437" s="9">
        <v>0</v>
      </c>
      <c r="I437" s="166"/>
      <c r="J437" s="166"/>
      <c r="K437" s="166"/>
      <c r="L437" s="166"/>
      <c r="U437" s="237">
        <v>0</v>
      </c>
      <c r="V437" s="237">
        <v>0</v>
      </c>
      <c r="W437" s="237">
        <v>0</v>
      </c>
      <c r="X437" s="237">
        <v>0</v>
      </c>
      <c r="Y437" s="237">
        <v>0</v>
      </c>
    </row>
    <row r="438" spans="1:25" ht="15" hidden="1" x14ac:dyDescent="0.2">
      <c r="A438" s="4">
        <v>77</v>
      </c>
      <c r="B438" s="239">
        <v>75</v>
      </c>
      <c r="C438" s="9">
        <f t="shared" si="10"/>
        <v>3962.0933333333337</v>
      </c>
      <c r="D438" s="9">
        <f t="shared" si="10"/>
        <v>3801.6533333333336</v>
      </c>
      <c r="E438" s="9">
        <f t="shared" si="10"/>
        <v>2740.08</v>
      </c>
      <c r="F438" s="9">
        <f t="shared" si="10"/>
        <v>2000.9733333333334</v>
      </c>
      <c r="G438" s="9">
        <v>0</v>
      </c>
      <c r="I438" s="166"/>
      <c r="J438" s="166"/>
      <c r="K438" s="166"/>
      <c r="L438" s="166"/>
      <c r="U438" s="237">
        <v>0</v>
      </c>
      <c r="V438" s="237">
        <v>0</v>
      </c>
      <c r="W438" s="237">
        <v>0</v>
      </c>
      <c r="X438" s="237">
        <v>0</v>
      </c>
      <c r="Y438" s="237">
        <v>0</v>
      </c>
    </row>
    <row r="439" spans="1:25" ht="15" hidden="1" x14ac:dyDescent="0.2">
      <c r="A439" s="4">
        <v>78</v>
      </c>
      <c r="B439" s="239">
        <v>75</v>
      </c>
      <c r="C439" s="9">
        <f t="shared" si="10"/>
        <v>3962.0933333333337</v>
      </c>
      <c r="D439" s="9">
        <f t="shared" si="10"/>
        <v>3801.6533333333336</v>
      </c>
      <c r="E439" s="9">
        <f t="shared" si="10"/>
        <v>2740.08</v>
      </c>
      <c r="F439" s="9">
        <f t="shared" si="10"/>
        <v>2000.9733333333334</v>
      </c>
      <c r="G439" s="9">
        <v>0</v>
      </c>
      <c r="I439" s="166"/>
      <c r="J439" s="166"/>
      <c r="K439" s="166"/>
      <c r="L439" s="166"/>
      <c r="U439" s="237">
        <v>0</v>
      </c>
      <c r="V439" s="237">
        <v>0</v>
      </c>
      <c r="W439" s="237">
        <v>0</v>
      </c>
      <c r="X439" s="237">
        <v>0</v>
      </c>
      <c r="Y439" s="237">
        <v>0</v>
      </c>
    </row>
    <row r="440" spans="1:25" ht="15" hidden="1" x14ac:dyDescent="0.2">
      <c r="A440" s="4">
        <v>79</v>
      </c>
      <c r="B440" s="239">
        <v>75</v>
      </c>
      <c r="C440" s="9">
        <f t="shared" si="10"/>
        <v>3962.0933333333337</v>
      </c>
      <c r="D440" s="9">
        <f t="shared" si="10"/>
        <v>3801.6533333333336</v>
      </c>
      <c r="E440" s="9">
        <f t="shared" si="10"/>
        <v>2740.08</v>
      </c>
      <c r="F440" s="9">
        <f t="shared" si="10"/>
        <v>2000.9733333333334</v>
      </c>
      <c r="G440" s="9">
        <v>0</v>
      </c>
      <c r="I440" s="166"/>
      <c r="J440" s="166"/>
      <c r="K440" s="166"/>
      <c r="L440" s="166"/>
      <c r="U440" s="237">
        <v>0</v>
      </c>
      <c r="V440" s="237">
        <v>0</v>
      </c>
      <c r="W440" s="237">
        <v>0</v>
      </c>
      <c r="X440" s="237">
        <v>0</v>
      </c>
      <c r="Y440" s="237">
        <v>0</v>
      </c>
    </row>
    <row r="441" spans="1:25" ht="15" hidden="1" x14ac:dyDescent="0.2">
      <c r="A441" s="4">
        <v>80</v>
      </c>
      <c r="B441" s="239">
        <v>75</v>
      </c>
      <c r="C441" s="9">
        <f t="shared" si="10"/>
        <v>3962.0933333333337</v>
      </c>
      <c r="D441" s="9">
        <f t="shared" si="10"/>
        <v>3801.6533333333336</v>
      </c>
      <c r="E441" s="9">
        <f t="shared" si="10"/>
        <v>2740.08</v>
      </c>
      <c r="F441" s="9">
        <f t="shared" si="10"/>
        <v>2000.9733333333334</v>
      </c>
      <c r="G441" s="9"/>
      <c r="I441" s="166"/>
      <c r="J441" s="166"/>
      <c r="K441" s="166"/>
      <c r="L441" s="166"/>
      <c r="U441" s="237">
        <v>0</v>
      </c>
      <c r="V441" s="237">
        <v>0</v>
      </c>
      <c r="W441" s="237">
        <v>0</v>
      </c>
      <c r="X441" s="237">
        <v>0</v>
      </c>
      <c r="Y441" s="237">
        <v>0</v>
      </c>
    </row>
    <row r="442" spans="1:25" ht="15" hidden="1" x14ac:dyDescent="0.2">
      <c r="A442" s="4">
        <v>81</v>
      </c>
      <c r="B442" s="239">
        <v>75</v>
      </c>
      <c r="C442" s="9">
        <f t="shared" si="10"/>
        <v>3962.0933333333337</v>
      </c>
      <c r="D442" s="9">
        <f t="shared" si="10"/>
        <v>3801.6533333333336</v>
      </c>
      <c r="E442" s="9">
        <f t="shared" si="10"/>
        <v>2740.08</v>
      </c>
      <c r="F442" s="9">
        <f t="shared" si="10"/>
        <v>2000.9733333333334</v>
      </c>
      <c r="G442" s="9"/>
      <c r="I442" s="166"/>
      <c r="J442" s="166"/>
      <c r="K442" s="166"/>
      <c r="L442" s="166"/>
      <c r="U442" s="237">
        <v>0</v>
      </c>
      <c r="V442" s="237">
        <v>0</v>
      </c>
      <c r="W442" s="237">
        <v>0</v>
      </c>
      <c r="X442" s="237">
        <v>0</v>
      </c>
      <c r="Y442" s="237">
        <v>0</v>
      </c>
    </row>
    <row r="443" spans="1:25" ht="15" hidden="1" x14ac:dyDescent="0.2">
      <c r="A443" s="4">
        <v>82</v>
      </c>
      <c r="B443" s="239">
        <v>75</v>
      </c>
      <c r="C443" s="9">
        <f t="shared" si="10"/>
        <v>3962.0933333333337</v>
      </c>
      <c r="D443" s="9">
        <f t="shared" si="10"/>
        <v>3801.6533333333336</v>
      </c>
      <c r="E443" s="9">
        <f t="shared" si="10"/>
        <v>2740.08</v>
      </c>
      <c r="F443" s="9">
        <f t="shared" ref="F443" si="11">F369*$K$2</f>
        <v>2000.9733333333334</v>
      </c>
      <c r="G443" s="9"/>
      <c r="I443" s="166"/>
      <c r="J443" s="166"/>
      <c r="K443" s="166"/>
      <c r="L443" s="166"/>
      <c r="U443" s="237">
        <v>0</v>
      </c>
      <c r="V443" s="237">
        <v>0</v>
      </c>
      <c r="W443" s="237">
        <v>0</v>
      </c>
      <c r="X443" s="237">
        <v>0</v>
      </c>
      <c r="Y443" s="237">
        <v>0</v>
      </c>
    </row>
    <row r="444" spans="1:25" ht="15" hidden="1" x14ac:dyDescent="0.2">
      <c r="A444" s="4">
        <v>83</v>
      </c>
      <c r="B444" s="239">
        <v>75</v>
      </c>
      <c r="C444" s="9">
        <f t="shared" ref="C444:F448" si="12">C370*$K$2</f>
        <v>3962.0933333333337</v>
      </c>
      <c r="D444" s="9">
        <f t="shared" si="12"/>
        <v>3801.6533333333336</v>
      </c>
      <c r="E444" s="9">
        <f t="shared" si="12"/>
        <v>2740.08</v>
      </c>
      <c r="F444" s="9">
        <f t="shared" si="12"/>
        <v>2000.9733333333334</v>
      </c>
      <c r="G444" s="9"/>
      <c r="I444" s="166"/>
      <c r="J444" s="166"/>
      <c r="K444" s="166"/>
      <c r="L444" s="166"/>
      <c r="U444" s="237">
        <v>0</v>
      </c>
      <c r="V444" s="237">
        <v>0</v>
      </c>
      <c r="W444" s="237">
        <v>0</v>
      </c>
      <c r="X444" s="237">
        <v>0</v>
      </c>
      <c r="Y444" s="237">
        <v>0</v>
      </c>
    </row>
    <row r="445" spans="1:25" ht="15" hidden="1" x14ac:dyDescent="0.2">
      <c r="A445" s="4">
        <v>84</v>
      </c>
      <c r="B445" s="239">
        <v>75</v>
      </c>
      <c r="C445" s="9">
        <f t="shared" si="12"/>
        <v>3962.0933333333337</v>
      </c>
      <c r="D445" s="9">
        <f t="shared" si="12"/>
        <v>3801.6533333333336</v>
      </c>
      <c r="E445" s="9">
        <f t="shared" si="12"/>
        <v>2740.08</v>
      </c>
      <c r="F445" s="9">
        <f t="shared" si="12"/>
        <v>2000.9733333333334</v>
      </c>
      <c r="G445" s="9">
        <v>0</v>
      </c>
      <c r="I445" s="166"/>
      <c r="J445" s="166"/>
      <c r="K445" s="166"/>
      <c r="L445" s="166"/>
      <c r="U445" s="237">
        <v>0</v>
      </c>
      <c r="V445" s="237">
        <v>0</v>
      </c>
      <c r="W445" s="237">
        <v>0</v>
      </c>
      <c r="X445" s="237">
        <v>0</v>
      </c>
      <c r="Y445" s="237">
        <v>0</v>
      </c>
    </row>
    <row r="446" spans="1:25" ht="15" hidden="1" x14ac:dyDescent="0.2">
      <c r="A446" s="4">
        <v>1</v>
      </c>
      <c r="B446" s="240" t="s">
        <v>92</v>
      </c>
      <c r="C446" s="9">
        <f t="shared" si="12"/>
        <v>180.6</v>
      </c>
      <c r="D446" s="9">
        <f t="shared" si="12"/>
        <v>173.32000000000002</v>
      </c>
      <c r="E446" s="9">
        <f t="shared" si="12"/>
        <v>132.72</v>
      </c>
      <c r="F446" s="9">
        <f t="shared" si="12"/>
        <v>97.066666666666677</v>
      </c>
      <c r="G446" s="9"/>
      <c r="I446" s="166"/>
      <c r="J446" s="166"/>
      <c r="K446" s="166"/>
      <c r="L446" s="166"/>
      <c r="U446" s="237">
        <v>0</v>
      </c>
      <c r="V446" s="237">
        <v>0</v>
      </c>
      <c r="W446" s="237">
        <v>0</v>
      </c>
      <c r="X446" s="237">
        <v>0</v>
      </c>
      <c r="Y446" s="237">
        <v>0</v>
      </c>
    </row>
    <row r="447" spans="1:25" ht="15" hidden="1" x14ac:dyDescent="0.2">
      <c r="A447" s="4">
        <v>2</v>
      </c>
      <c r="B447" s="240" t="s">
        <v>93</v>
      </c>
      <c r="C447" s="9">
        <f t="shared" si="12"/>
        <v>306.69333333333333</v>
      </c>
      <c r="D447" s="9">
        <f t="shared" si="12"/>
        <v>294.28000000000003</v>
      </c>
      <c r="E447" s="9">
        <f t="shared" si="12"/>
        <v>225.4</v>
      </c>
      <c r="F447" s="9">
        <f t="shared" si="12"/>
        <v>164.64000000000001</v>
      </c>
      <c r="G447" s="9"/>
      <c r="I447" s="166"/>
      <c r="J447" s="166"/>
      <c r="K447" s="166"/>
      <c r="L447" s="166"/>
      <c r="U447" s="237">
        <v>0</v>
      </c>
      <c r="V447" s="237">
        <v>0</v>
      </c>
      <c r="W447" s="237">
        <v>0</v>
      </c>
      <c r="X447" s="237">
        <v>0</v>
      </c>
      <c r="Y447" s="237">
        <v>0</v>
      </c>
    </row>
    <row r="448" spans="1:25" ht="15" hidden="1" x14ac:dyDescent="0.2">
      <c r="A448" s="4">
        <v>3</v>
      </c>
      <c r="B448" s="240" t="s">
        <v>94</v>
      </c>
      <c r="C448" s="9">
        <f t="shared" si="12"/>
        <v>433.06666666666666</v>
      </c>
      <c r="D448" s="9">
        <f t="shared" si="12"/>
        <v>415.33333333333337</v>
      </c>
      <c r="E448" s="9">
        <f t="shared" si="12"/>
        <v>318.08000000000004</v>
      </c>
      <c r="F448" s="9">
        <f t="shared" si="12"/>
        <v>232.30666666666667</v>
      </c>
      <c r="G448" s="9"/>
      <c r="I448" s="166"/>
      <c r="J448" s="166"/>
      <c r="K448" s="166"/>
      <c r="L448" s="166"/>
      <c r="U448" s="237">
        <v>0</v>
      </c>
      <c r="V448" s="237">
        <v>0</v>
      </c>
      <c r="W448" s="237">
        <v>0</v>
      </c>
      <c r="X448" s="237">
        <v>0</v>
      </c>
      <c r="Y448" s="237">
        <v>0</v>
      </c>
    </row>
    <row r="450" spans="1:25" ht="14" hidden="1" thickBot="1" x14ac:dyDescent="0.2"/>
    <row r="451" spans="1:25" ht="18" hidden="1" x14ac:dyDescent="0.2">
      <c r="A451" s="317" t="s">
        <v>11</v>
      </c>
      <c r="B451" s="318"/>
      <c r="C451" s="318"/>
      <c r="D451" s="318"/>
      <c r="E451" s="318"/>
      <c r="F451" s="318"/>
      <c r="G451" s="319"/>
    </row>
    <row r="452" spans="1:25" ht="18" hidden="1" x14ac:dyDescent="0.2">
      <c r="A452" s="320" t="s">
        <v>7</v>
      </c>
      <c r="B452" s="321"/>
      <c r="C452" s="321"/>
      <c r="D452" s="321"/>
      <c r="E452" s="321"/>
      <c r="F452" s="321"/>
      <c r="G452" s="322"/>
    </row>
    <row r="453" spans="1:25" hidden="1" x14ac:dyDescent="0.15">
      <c r="A453" s="314" t="s">
        <v>0</v>
      </c>
      <c r="B453" s="315"/>
      <c r="C453" s="315"/>
      <c r="D453" s="315"/>
      <c r="E453" s="315"/>
      <c r="F453" s="315"/>
      <c r="G453" s="316"/>
      <c r="H453" s="29"/>
    </row>
    <row r="454" spans="1:25" hidden="1" x14ac:dyDescent="0.15">
      <c r="A454" s="14" t="s">
        <v>1</v>
      </c>
      <c r="B454" s="15" t="s">
        <v>1</v>
      </c>
      <c r="C454" s="32">
        <v>1000</v>
      </c>
      <c r="D454" s="32">
        <v>2000</v>
      </c>
      <c r="E454" s="32">
        <v>3500</v>
      </c>
      <c r="F454" s="16"/>
      <c r="G454" s="18"/>
      <c r="U454" s="236">
        <v>2</v>
      </c>
      <c r="V454" s="236">
        <v>6</v>
      </c>
      <c r="W454" s="236">
        <v>10</v>
      </c>
      <c r="X454" s="236">
        <v>14</v>
      </c>
      <c r="Y454" s="236">
        <v>18</v>
      </c>
    </row>
    <row r="455" spans="1:25" ht="15" hidden="1" x14ac:dyDescent="0.2">
      <c r="A455" s="14">
        <v>18</v>
      </c>
      <c r="B455" s="5">
        <v>18</v>
      </c>
      <c r="C455" s="28">
        <f>C6*$K$4</f>
        <v>5275.09</v>
      </c>
      <c r="D455" s="28">
        <f t="shared" ref="D455:G455" si="13">D6*$K$4</f>
        <v>4622.66</v>
      </c>
      <c r="E455" s="28">
        <f t="shared" si="13"/>
        <v>3839.8500000000004</v>
      </c>
      <c r="F455" s="28">
        <f t="shared" si="13"/>
        <v>3331.5800000000004</v>
      </c>
      <c r="G455" s="28">
        <f t="shared" si="13"/>
        <v>2537.11</v>
      </c>
      <c r="I455" s="166"/>
      <c r="J455" s="166"/>
      <c r="K455" s="166"/>
      <c r="L455" s="166"/>
      <c r="M455" s="166"/>
      <c r="U455" s="237">
        <v>0</v>
      </c>
      <c r="V455" s="237">
        <v>0</v>
      </c>
      <c r="W455" s="237">
        <v>0</v>
      </c>
      <c r="X455" s="237">
        <v>0</v>
      </c>
      <c r="Y455" s="237">
        <v>0</v>
      </c>
    </row>
    <row r="456" spans="1:25" ht="15" hidden="1" x14ac:dyDescent="0.2">
      <c r="A456" s="14">
        <v>19</v>
      </c>
      <c r="B456" s="5">
        <v>18</v>
      </c>
      <c r="C456" s="28">
        <f t="shared" ref="C456:G519" si="14">C7*$K$4</f>
        <v>5275.09</v>
      </c>
      <c r="D456" s="28">
        <f t="shared" si="14"/>
        <v>4622.66</v>
      </c>
      <c r="E456" s="28">
        <f t="shared" si="14"/>
        <v>3839.8500000000004</v>
      </c>
      <c r="F456" s="28">
        <f t="shared" si="14"/>
        <v>3331.5800000000004</v>
      </c>
      <c r="G456" s="28">
        <f t="shared" si="14"/>
        <v>2537.11</v>
      </c>
      <c r="I456" s="166"/>
      <c r="J456" s="166"/>
      <c r="K456" s="166"/>
      <c r="L456" s="166"/>
      <c r="M456" s="166"/>
      <c r="U456" s="237">
        <v>0</v>
      </c>
      <c r="V456" s="237">
        <v>0</v>
      </c>
      <c r="W456" s="237">
        <v>0</v>
      </c>
      <c r="X456" s="237">
        <v>0</v>
      </c>
      <c r="Y456" s="237">
        <v>0</v>
      </c>
    </row>
    <row r="457" spans="1:25" ht="15" hidden="1" x14ac:dyDescent="0.2">
      <c r="A457" s="14">
        <v>20</v>
      </c>
      <c r="B457" s="5">
        <v>18</v>
      </c>
      <c r="C457" s="28">
        <f t="shared" si="14"/>
        <v>5275.09</v>
      </c>
      <c r="D457" s="28">
        <f t="shared" si="14"/>
        <v>4622.66</v>
      </c>
      <c r="E457" s="28">
        <f t="shared" si="14"/>
        <v>3839.8500000000004</v>
      </c>
      <c r="F457" s="28">
        <f t="shared" si="14"/>
        <v>3331.5800000000004</v>
      </c>
      <c r="G457" s="28">
        <f t="shared" si="14"/>
        <v>2537.11</v>
      </c>
      <c r="I457" s="166"/>
      <c r="J457" s="166"/>
      <c r="K457" s="166"/>
      <c r="L457" s="166"/>
      <c r="M457" s="166"/>
      <c r="U457" s="237">
        <v>0</v>
      </c>
      <c r="V457" s="237">
        <v>0</v>
      </c>
      <c r="W457" s="237">
        <v>0</v>
      </c>
      <c r="X457" s="237">
        <v>0</v>
      </c>
      <c r="Y457" s="237">
        <v>0</v>
      </c>
    </row>
    <row r="458" spans="1:25" ht="15" hidden="1" x14ac:dyDescent="0.2">
      <c r="A458" s="14">
        <v>21</v>
      </c>
      <c r="B458" s="5">
        <v>18</v>
      </c>
      <c r="C458" s="28">
        <f t="shared" si="14"/>
        <v>5275.09</v>
      </c>
      <c r="D458" s="28">
        <f t="shared" si="14"/>
        <v>4622.66</v>
      </c>
      <c r="E458" s="28">
        <f t="shared" si="14"/>
        <v>3839.8500000000004</v>
      </c>
      <c r="F458" s="28">
        <f t="shared" si="14"/>
        <v>3331.5800000000004</v>
      </c>
      <c r="G458" s="28">
        <f t="shared" si="14"/>
        <v>2537.11</v>
      </c>
      <c r="I458" s="166"/>
      <c r="J458" s="166"/>
      <c r="K458" s="166"/>
      <c r="L458" s="166"/>
      <c r="M458" s="166"/>
      <c r="U458" s="237">
        <v>0</v>
      </c>
      <c r="V458" s="237">
        <v>0</v>
      </c>
      <c r="W458" s="237">
        <v>0</v>
      </c>
      <c r="X458" s="237">
        <v>0</v>
      </c>
      <c r="Y458" s="237">
        <v>0</v>
      </c>
    </row>
    <row r="459" spans="1:25" ht="15" hidden="1" x14ac:dyDescent="0.2">
      <c r="A459" s="14">
        <v>22</v>
      </c>
      <c r="B459" s="5">
        <v>18</v>
      </c>
      <c r="C459" s="28">
        <f t="shared" si="14"/>
        <v>5275.09</v>
      </c>
      <c r="D459" s="28">
        <f t="shared" si="14"/>
        <v>4622.66</v>
      </c>
      <c r="E459" s="28">
        <f t="shared" si="14"/>
        <v>3839.8500000000004</v>
      </c>
      <c r="F459" s="28">
        <f t="shared" si="14"/>
        <v>3331.5800000000004</v>
      </c>
      <c r="G459" s="28">
        <f t="shared" si="14"/>
        <v>2537.11</v>
      </c>
      <c r="I459" s="166"/>
      <c r="J459" s="166"/>
      <c r="K459" s="166"/>
      <c r="L459" s="166"/>
      <c r="M459" s="166"/>
      <c r="U459" s="237">
        <v>0</v>
      </c>
      <c r="V459" s="237">
        <v>0</v>
      </c>
      <c r="W459" s="237">
        <v>0</v>
      </c>
      <c r="X459" s="237">
        <v>0</v>
      </c>
      <c r="Y459" s="237">
        <v>0</v>
      </c>
    </row>
    <row r="460" spans="1:25" ht="15" hidden="1" x14ac:dyDescent="0.2">
      <c r="A460" s="14">
        <v>23</v>
      </c>
      <c r="B460" s="5">
        <v>18</v>
      </c>
      <c r="C460" s="28">
        <f t="shared" si="14"/>
        <v>5275.09</v>
      </c>
      <c r="D460" s="28">
        <f t="shared" si="14"/>
        <v>4622.66</v>
      </c>
      <c r="E460" s="28">
        <f t="shared" si="14"/>
        <v>3839.8500000000004</v>
      </c>
      <c r="F460" s="28">
        <f t="shared" si="14"/>
        <v>3331.5800000000004</v>
      </c>
      <c r="G460" s="28">
        <f t="shared" si="14"/>
        <v>2537.11</v>
      </c>
      <c r="I460" s="166"/>
      <c r="J460" s="166"/>
      <c r="K460" s="166"/>
      <c r="L460" s="166"/>
      <c r="M460" s="166"/>
      <c r="U460" s="237">
        <v>0</v>
      </c>
      <c r="V460" s="237">
        <v>0</v>
      </c>
      <c r="W460" s="237">
        <v>0</v>
      </c>
      <c r="X460" s="237">
        <v>0</v>
      </c>
      <c r="Y460" s="237">
        <v>0</v>
      </c>
    </row>
    <row r="461" spans="1:25" ht="15" hidden="1" x14ac:dyDescent="0.2">
      <c r="A461" s="14">
        <v>24</v>
      </c>
      <c r="B461" s="5">
        <v>18</v>
      </c>
      <c r="C461" s="28">
        <f t="shared" si="14"/>
        <v>5275.09</v>
      </c>
      <c r="D461" s="28">
        <f t="shared" si="14"/>
        <v>4622.66</v>
      </c>
      <c r="E461" s="28">
        <f t="shared" si="14"/>
        <v>3839.8500000000004</v>
      </c>
      <c r="F461" s="28">
        <f t="shared" si="14"/>
        <v>3331.5800000000004</v>
      </c>
      <c r="G461" s="28">
        <f t="shared" si="14"/>
        <v>2537.11</v>
      </c>
      <c r="I461" s="166"/>
      <c r="J461" s="166"/>
      <c r="K461" s="166"/>
      <c r="L461" s="166"/>
      <c r="M461" s="166"/>
      <c r="U461" s="237">
        <v>0</v>
      </c>
      <c r="V461" s="237">
        <v>0</v>
      </c>
      <c r="W461" s="237">
        <v>0</v>
      </c>
      <c r="X461" s="237">
        <v>0</v>
      </c>
      <c r="Y461" s="237">
        <v>0</v>
      </c>
    </row>
    <row r="462" spans="1:25" ht="15" hidden="1" x14ac:dyDescent="0.2">
      <c r="A462" s="14">
        <v>25</v>
      </c>
      <c r="B462" s="5">
        <v>25</v>
      </c>
      <c r="C462" s="28">
        <f t="shared" si="14"/>
        <v>5636.02</v>
      </c>
      <c r="D462" s="28">
        <f t="shared" si="14"/>
        <v>4939.6000000000004</v>
      </c>
      <c r="E462" s="28">
        <f t="shared" si="14"/>
        <v>4078.3500000000004</v>
      </c>
      <c r="F462" s="28">
        <f t="shared" si="14"/>
        <v>3536.1600000000003</v>
      </c>
      <c r="G462" s="28">
        <f t="shared" si="14"/>
        <v>2695.05</v>
      </c>
      <c r="I462" s="166"/>
      <c r="J462" s="166"/>
      <c r="K462" s="166"/>
      <c r="L462" s="166"/>
      <c r="M462" s="166"/>
      <c r="U462" s="237">
        <v>0</v>
      </c>
      <c r="V462" s="237">
        <v>0</v>
      </c>
      <c r="W462" s="237">
        <v>0</v>
      </c>
      <c r="X462" s="237">
        <v>0</v>
      </c>
      <c r="Y462" s="237">
        <v>0</v>
      </c>
    </row>
    <row r="463" spans="1:25" ht="15" hidden="1" x14ac:dyDescent="0.2">
      <c r="A463" s="14">
        <v>26</v>
      </c>
      <c r="B463" s="5">
        <v>25</v>
      </c>
      <c r="C463" s="28">
        <f t="shared" si="14"/>
        <v>5636.02</v>
      </c>
      <c r="D463" s="28">
        <f t="shared" si="14"/>
        <v>4939.6000000000004</v>
      </c>
      <c r="E463" s="28">
        <f t="shared" si="14"/>
        <v>4078.3500000000004</v>
      </c>
      <c r="F463" s="28">
        <f t="shared" si="14"/>
        <v>3536.1600000000003</v>
      </c>
      <c r="G463" s="28">
        <f t="shared" si="14"/>
        <v>2695.05</v>
      </c>
      <c r="I463" s="166"/>
      <c r="J463" s="166"/>
      <c r="K463" s="166"/>
      <c r="L463" s="166"/>
      <c r="M463" s="166"/>
      <c r="U463" s="237">
        <v>0</v>
      </c>
      <c r="V463" s="237">
        <v>0</v>
      </c>
      <c r="W463" s="237">
        <v>0</v>
      </c>
      <c r="X463" s="237">
        <v>0</v>
      </c>
      <c r="Y463" s="237">
        <v>0</v>
      </c>
    </row>
    <row r="464" spans="1:25" ht="15" hidden="1" x14ac:dyDescent="0.2">
      <c r="A464" s="14">
        <v>27</v>
      </c>
      <c r="B464" s="5">
        <v>25</v>
      </c>
      <c r="C464" s="28">
        <f t="shared" si="14"/>
        <v>5636.02</v>
      </c>
      <c r="D464" s="28">
        <f t="shared" si="14"/>
        <v>4939.6000000000004</v>
      </c>
      <c r="E464" s="28">
        <f t="shared" si="14"/>
        <v>4078.3500000000004</v>
      </c>
      <c r="F464" s="28">
        <f t="shared" si="14"/>
        <v>3536.1600000000003</v>
      </c>
      <c r="G464" s="28">
        <f t="shared" si="14"/>
        <v>2695.05</v>
      </c>
      <c r="I464" s="166"/>
      <c r="J464" s="166"/>
      <c r="K464" s="166"/>
      <c r="L464" s="166"/>
      <c r="M464" s="166"/>
      <c r="U464" s="237">
        <v>0</v>
      </c>
      <c r="V464" s="237">
        <v>0</v>
      </c>
      <c r="W464" s="237">
        <v>0</v>
      </c>
      <c r="X464" s="237">
        <v>0</v>
      </c>
      <c r="Y464" s="237">
        <v>0</v>
      </c>
    </row>
    <row r="465" spans="1:25" ht="15" hidden="1" x14ac:dyDescent="0.2">
      <c r="A465" s="14">
        <v>28</v>
      </c>
      <c r="B465" s="5">
        <v>25</v>
      </c>
      <c r="C465" s="28">
        <f t="shared" si="14"/>
        <v>5636.02</v>
      </c>
      <c r="D465" s="28">
        <f t="shared" si="14"/>
        <v>4939.6000000000004</v>
      </c>
      <c r="E465" s="28">
        <f t="shared" si="14"/>
        <v>4078.3500000000004</v>
      </c>
      <c r="F465" s="28">
        <f t="shared" si="14"/>
        <v>3536.1600000000003</v>
      </c>
      <c r="G465" s="28">
        <f t="shared" si="14"/>
        <v>2695.05</v>
      </c>
      <c r="I465" s="166"/>
      <c r="J465" s="166"/>
      <c r="K465" s="166"/>
      <c r="L465" s="166"/>
      <c r="M465" s="166"/>
      <c r="U465" s="237">
        <v>0</v>
      </c>
      <c r="V465" s="237">
        <v>0</v>
      </c>
      <c r="W465" s="237">
        <v>0</v>
      </c>
      <c r="X465" s="237">
        <v>0</v>
      </c>
      <c r="Y465" s="237">
        <v>0</v>
      </c>
    </row>
    <row r="466" spans="1:25" ht="15" hidden="1" x14ac:dyDescent="0.2">
      <c r="A466" s="14">
        <v>29</v>
      </c>
      <c r="B466" s="5">
        <v>25</v>
      </c>
      <c r="C466" s="28">
        <f t="shared" si="14"/>
        <v>5636.02</v>
      </c>
      <c r="D466" s="28">
        <f t="shared" si="14"/>
        <v>4939.6000000000004</v>
      </c>
      <c r="E466" s="28">
        <f t="shared" si="14"/>
        <v>4078.3500000000004</v>
      </c>
      <c r="F466" s="28">
        <f t="shared" si="14"/>
        <v>3536.1600000000003</v>
      </c>
      <c r="G466" s="28">
        <f t="shared" si="14"/>
        <v>2695.05</v>
      </c>
      <c r="I466" s="166"/>
      <c r="J466" s="166"/>
      <c r="K466" s="166"/>
      <c r="L466" s="166"/>
      <c r="M466" s="166"/>
      <c r="U466" s="237">
        <v>0</v>
      </c>
      <c r="V466" s="237">
        <v>0</v>
      </c>
      <c r="W466" s="237">
        <v>0</v>
      </c>
      <c r="X466" s="237">
        <v>0</v>
      </c>
      <c r="Y466" s="237">
        <v>0</v>
      </c>
    </row>
    <row r="467" spans="1:25" ht="15" hidden="1" x14ac:dyDescent="0.2">
      <c r="A467" s="14">
        <v>30</v>
      </c>
      <c r="B467" s="5">
        <v>30</v>
      </c>
      <c r="C467" s="28">
        <f t="shared" si="14"/>
        <v>6267.25</v>
      </c>
      <c r="D467" s="28">
        <f t="shared" si="14"/>
        <v>5493.4500000000007</v>
      </c>
      <c r="E467" s="28">
        <f t="shared" si="14"/>
        <v>4501.8200000000006</v>
      </c>
      <c r="F467" s="28">
        <f t="shared" si="14"/>
        <v>3902.92</v>
      </c>
      <c r="G467" s="28">
        <f t="shared" si="14"/>
        <v>2972.77</v>
      </c>
      <c r="I467" s="166"/>
      <c r="J467" s="166"/>
      <c r="K467" s="166"/>
      <c r="L467" s="166"/>
      <c r="M467" s="166"/>
      <c r="U467" s="237">
        <v>0</v>
      </c>
      <c r="V467" s="237">
        <v>0</v>
      </c>
      <c r="W467" s="237">
        <v>0</v>
      </c>
      <c r="X467" s="237">
        <v>0</v>
      </c>
      <c r="Y467" s="237">
        <v>0</v>
      </c>
    </row>
    <row r="468" spans="1:25" ht="15" hidden="1" x14ac:dyDescent="0.2">
      <c r="A468" s="14">
        <v>31</v>
      </c>
      <c r="B468" s="5">
        <v>30</v>
      </c>
      <c r="C468" s="28">
        <f t="shared" si="14"/>
        <v>6267.25</v>
      </c>
      <c r="D468" s="28">
        <f t="shared" si="14"/>
        <v>5493.4500000000007</v>
      </c>
      <c r="E468" s="28">
        <f t="shared" si="14"/>
        <v>4501.8200000000006</v>
      </c>
      <c r="F468" s="28">
        <f t="shared" si="14"/>
        <v>3902.92</v>
      </c>
      <c r="G468" s="28">
        <f t="shared" si="14"/>
        <v>2972.77</v>
      </c>
      <c r="I468" s="166"/>
      <c r="J468" s="166"/>
      <c r="K468" s="166"/>
      <c r="L468" s="166"/>
      <c r="M468" s="166"/>
      <c r="U468" s="237">
        <v>0</v>
      </c>
      <c r="V468" s="237">
        <v>0</v>
      </c>
      <c r="W468" s="237">
        <v>0</v>
      </c>
      <c r="X468" s="237">
        <v>0</v>
      </c>
      <c r="Y468" s="237">
        <v>0</v>
      </c>
    </row>
    <row r="469" spans="1:25" ht="15" hidden="1" x14ac:dyDescent="0.2">
      <c r="A469" s="14">
        <v>32</v>
      </c>
      <c r="B469" s="5">
        <v>30</v>
      </c>
      <c r="C469" s="28">
        <f t="shared" si="14"/>
        <v>6267.25</v>
      </c>
      <c r="D469" s="28">
        <f t="shared" si="14"/>
        <v>5493.4500000000007</v>
      </c>
      <c r="E469" s="28">
        <f t="shared" si="14"/>
        <v>4501.8200000000006</v>
      </c>
      <c r="F469" s="28">
        <f t="shared" si="14"/>
        <v>3902.92</v>
      </c>
      <c r="G469" s="28">
        <f t="shared" si="14"/>
        <v>2972.77</v>
      </c>
      <c r="I469" s="166"/>
      <c r="J469" s="166"/>
      <c r="K469" s="166"/>
      <c r="L469" s="166"/>
      <c r="M469" s="166"/>
      <c r="U469" s="237">
        <v>0</v>
      </c>
      <c r="V469" s="237">
        <v>0</v>
      </c>
      <c r="W469" s="237">
        <v>0</v>
      </c>
      <c r="X469" s="237">
        <v>0</v>
      </c>
      <c r="Y469" s="237">
        <v>0</v>
      </c>
    </row>
    <row r="470" spans="1:25" ht="15" hidden="1" x14ac:dyDescent="0.2">
      <c r="A470" s="14">
        <v>33</v>
      </c>
      <c r="B470" s="5">
        <v>30</v>
      </c>
      <c r="C470" s="28">
        <f t="shared" si="14"/>
        <v>6267.25</v>
      </c>
      <c r="D470" s="28">
        <f t="shared" si="14"/>
        <v>5493.4500000000007</v>
      </c>
      <c r="E470" s="28">
        <f t="shared" si="14"/>
        <v>4501.8200000000006</v>
      </c>
      <c r="F470" s="28">
        <f t="shared" si="14"/>
        <v>3902.92</v>
      </c>
      <c r="G470" s="28">
        <f t="shared" si="14"/>
        <v>2972.77</v>
      </c>
      <c r="I470" s="166"/>
      <c r="J470" s="166"/>
      <c r="K470" s="166"/>
      <c r="L470" s="166"/>
      <c r="M470" s="166"/>
      <c r="U470" s="237">
        <v>0</v>
      </c>
      <c r="V470" s="237">
        <v>0</v>
      </c>
      <c r="W470" s="237">
        <v>0</v>
      </c>
      <c r="X470" s="237">
        <v>0</v>
      </c>
      <c r="Y470" s="237">
        <v>0</v>
      </c>
    </row>
    <row r="471" spans="1:25" ht="15" hidden="1" x14ac:dyDescent="0.2">
      <c r="A471" s="14">
        <v>34</v>
      </c>
      <c r="B471" s="5">
        <v>30</v>
      </c>
      <c r="C471" s="28">
        <f t="shared" si="14"/>
        <v>6267.25</v>
      </c>
      <c r="D471" s="28">
        <f t="shared" si="14"/>
        <v>5493.4500000000007</v>
      </c>
      <c r="E471" s="28">
        <f t="shared" si="14"/>
        <v>4501.8200000000006</v>
      </c>
      <c r="F471" s="28">
        <f t="shared" si="14"/>
        <v>3902.92</v>
      </c>
      <c r="G471" s="28">
        <f t="shared" si="14"/>
        <v>2972.77</v>
      </c>
      <c r="I471" s="166"/>
      <c r="J471" s="166"/>
      <c r="K471" s="166"/>
      <c r="L471" s="166"/>
      <c r="M471" s="166"/>
      <c r="U471" s="237">
        <v>0</v>
      </c>
      <c r="V471" s="237">
        <v>0</v>
      </c>
      <c r="W471" s="237">
        <v>0</v>
      </c>
      <c r="X471" s="237">
        <v>0</v>
      </c>
      <c r="Y471" s="237">
        <v>0</v>
      </c>
    </row>
    <row r="472" spans="1:25" ht="15" hidden="1" x14ac:dyDescent="0.2">
      <c r="A472" s="14">
        <v>35</v>
      </c>
      <c r="B472" s="5">
        <v>35</v>
      </c>
      <c r="C472" s="28">
        <f t="shared" si="14"/>
        <v>6996</v>
      </c>
      <c r="D472" s="28">
        <f t="shared" si="14"/>
        <v>6130.51</v>
      </c>
      <c r="E472" s="28">
        <f t="shared" si="14"/>
        <v>4995.25</v>
      </c>
      <c r="F472" s="28">
        <f t="shared" si="14"/>
        <v>4332.22</v>
      </c>
      <c r="G472" s="28">
        <f t="shared" si="14"/>
        <v>3299.78</v>
      </c>
      <c r="I472" s="166"/>
      <c r="J472" s="166"/>
      <c r="K472" s="166"/>
      <c r="L472" s="166"/>
      <c r="M472" s="166"/>
      <c r="U472" s="237">
        <v>0</v>
      </c>
      <c r="V472" s="237">
        <v>0</v>
      </c>
      <c r="W472" s="237">
        <v>0</v>
      </c>
      <c r="X472" s="237">
        <v>0</v>
      </c>
      <c r="Y472" s="237">
        <v>0</v>
      </c>
    </row>
    <row r="473" spans="1:25" ht="15" hidden="1" x14ac:dyDescent="0.2">
      <c r="A473" s="14">
        <v>36</v>
      </c>
      <c r="B473" s="5">
        <v>35</v>
      </c>
      <c r="C473" s="28">
        <f t="shared" si="14"/>
        <v>6996</v>
      </c>
      <c r="D473" s="28">
        <f t="shared" si="14"/>
        <v>6130.51</v>
      </c>
      <c r="E473" s="28">
        <f t="shared" si="14"/>
        <v>4995.25</v>
      </c>
      <c r="F473" s="28">
        <f t="shared" si="14"/>
        <v>4332.22</v>
      </c>
      <c r="G473" s="28">
        <f t="shared" si="14"/>
        <v>3299.78</v>
      </c>
      <c r="I473" s="166"/>
      <c r="J473" s="166"/>
      <c r="K473" s="166"/>
      <c r="L473" s="166"/>
      <c r="M473" s="166"/>
      <c r="U473" s="237">
        <v>0</v>
      </c>
      <c r="V473" s="237">
        <v>0</v>
      </c>
      <c r="W473" s="237">
        <v>0</v>
      </c>
      <c r="X473" s="237">
        <v>0</v>
      </c>
      <c r="Y473" s="237">
        <v>0</v>
      </c>
    </row>
    <row r="474" spans="1:25" ht="15" hidden="1" x14ac:dyDescent="0.2">
      <c r="A474" s="14">
        <v>37</v>
      </c>
      <c r="B474" s="5">
        <v>35</v>
      </c>
      <c r="C474" s="28">
        <f t="shared" si="14"/>
        <v>6996</v>
      </c>
      <c r="D474" s="28">
        <f t="shared" si="14"/>
        <v>6130.51</v>
      </c>
      <c r="E474" s="28">
        <f t="shared" si="14"/>
        <v>4995.25</v>
      </c>
      <c r="F474" s="28">
        <f t="shared" si="14"/>
        <v>4332.22</v>
      </c>
      <c r="G474" s="28">
        <f t="shared" si="14"/>
        <v>3299.78</v>
      </c>
      <c r="I474" s="166"/>
      <c r="J474" s="166"/>
      <c r="K474" s="166"/>
      <c r="L474" s="166"/>
      <c r="M474" s="166"/>
      <c r="U474" s="237">
        <v>0</v>
      </c>
      <c r="V474" s="237">
        <v>0</v>
      </c>
      <c r="W474" s="237">
        <v>0</v>
      </c>
      <c r="X474" s="237">
        <v>0</v>
      </c>
      <c r="Y474" s="237">
        <v>0</v>
      </c>
    </row>
    <row r="475" spans="1:25" ht="15" hidden="1" x14ac:dyDescent="0.2">
      <c r="A475" s="14">
        <v>38</v>
      </c>
      <c r="B475" s="5">
        <v>35</v>
      </c>
      <c r="C475" s="28">
        <f t="shared" si="14"/>
        <v>6996</v>
      </c>
      <c r="D475" s="28">
        <f t="shared" si="14"/>
        <v>6130.51</v>
      </c>
      <c r="E475" s="28">
        <f t="shared" si="14"/>
        <v>4995.25</v>
      </c>
      <c r="F475" s="28">
        <f t="shared" si="14"/>
        <v>4332.22</v>
      </c>
      <c r="G475" s="28">
        <f t="shared" si="14"/>
        <v>3299.78</v>
      </c>
      <c r="I475" s="166"/>
      <c r="J475" s="166"/>
      <c r="K475" s="166"/>
      <c r="L475" s="166"/>
      <c r="M475" s="166"/>
      <c r="U475" s="237">
        <v>0</v>
      </c>
      <c r="V475" s="237">
        <v>0</v>
      </c>
      <c r="W475" s="237">
        <v>0</v>
      </c>
      <c r="X475" s="237">
        <v>0</v>
      </c>
      <c r="Y475" s="237">
        <v>0</v>
      </c>
    </row>
    <row r="476" spans="1:25" ht="15" hidden="1" x14ac:dyDescent="0.2">
      <c r="A476" s="14">
        <v>39</v>
      </c>
      <c r="B476" s="5">
        <v>35</v>
      </c>
      <c r="C476" s="28">
        <f t="shared" si="14"/>
        <v>6996</v>
      </c>
      <c r="D476" s="28">
        <f t="shared" si="14"/>
        <v>6130.51</v>
      </c>
      <c r="E476" s="28">
        <f t="shared" si="14"/>
        <v>4995.25</v>
      </c>
      <c r="F476" s="28">
        <f t="shared" si="14"/>
        <v>4332.22</v>
      </c>
      <c r="G476" s="28">
        <f t="shared" si="14"/>
        <v>3299.78</v>
      </c>
      <c r="I476" s="166"/>
      <c r="J476" s="166"/>
      <c r="K476" s="166"/>
      <c r="L476" s="166"/>
      <c r="M476" s="166"/>
      <c r="U476" s="237">
        <v>0</v>
      </c>
      <c r="V476" s="237">
        <v>0</v>
      </c>
      <c r="W476" s="237">
        <v>0</v>
      </c>
      <c r="X476" s="237">
        <v>0</v>
      </c>
      <c r="Y476" s="237">
        <v>0</v>
      </c>
    </row>
    <row r="477" spans="1:25" ht="15" hidden="1" x14ac:dyDescent="0.2">
      <c r="A477" s="14">
        <v>40</v>
      </c>
      <c r="B477" s="5">
        <v>40</v>
      </c>
      <c r="C477" s="28">
        <f t="shared" si="14"/>
        <v>8096.81</v>
      </c>
      <c r="D477" s="28">
        <f t="shared" si="14"/>
        <v>7096.17</v>
      </c>
      <c r="E477" s="28">
        <f t="shared" si="14"/>
        <v>5755.8</v>
      </c>
      <c r="F477" s="28">
        <f t="shared" si="14"/>
        <v>4991.01</v>
      </c>
      <c r="G477" s="28">
        <f t="shared" si="14"/>
        <v>3802.75</v>
      </c>
      <c r="I477" s="166"/>
      <c r="J477" s="166"/>
      <c r="K477" s="166"/>
      <c r="L477" s="166"/>
      <c r="M477" s="166"/>
      <c r="U477" s="237">
        <v>0</v>
      </c>
      <c r="V477" s="237">
        <v>0</v>
      </c>
      <c r="W477" s="237">
        <v>0</v>
      </c>
      <c r="X477" s="237">
        <v>0</v>
      </c>
      <c r="Y477" s="237">
        <v>0</v>
      </c>
    </row>
    <row r="478" spans="1:25" ht="15" hidden="1" x14ac:dyDescent="0.2">
      <c r="A478" s="14">
        <v>41</v>
      </c>
      <c r="B478" s="5">
        <v>40</v>
      </c>
      <c r="C478" s="28">
        <f t="shared" si="14"/>
        <v>8096.81</v>
      </c>
      <c r="D478" s="28">
        <f t="shared" si="14"/>
        <v>7096.17</v>
      </c>
      <c r="E478" s="28">
        <f t="shared" si="14"/>
        <v>5755.8</v>
      </c>
      <c r="F478" s="28">
        <f t="shared" si="14"/>
        <v>4991.01</v>
      </c>
      <c r="G478" s="28">
        <f t="shared" si="14"/>
        <v>3802.75</v>
      </c>
      <c r="I478" s="166"/>
      <c r="J478" s="166"/>
      <c r="K478" s="166"/>
      <c r="L478" s="166"/>
      <c r="M478" s="166"/>
      <c r="U478" s="237">
        <v>0</v>
      </c>
      <c r="V478" s="237">
        <v>0</v>
      </c>
      <c r="W478" s="237">
        <v>0</v>
      </c>
      <c r="X478" s="237">
        <v>0</v>
      </c>
      <c r="Y478" s="237">
        <v>0</v>
      </c>
    </row>
    <row r="479" spans="1:25" ht="15" hidden="1" x14ac:dyDescent="0.2">
      <c r="A479" s="14">
        <v>42</v>
      </c>
      <c r="B479" s="5">
        <v>40</v>
      </c>
      <c r="C479" s="28">
        <f t="shared" si="14"/>
        <v>8096.81</v>
      </c>
      <c r="D479" s="28">
        <f t="shared" si="14"/>
        <v>7096.17</v>
      </c>
      <c r="E479" s="28">
        <f t="shared" si="14"/>
        <v>5755.8</v>
      </c>
      <c r="F479" s="28">
        <f t="shared" si="14"/>
        <v>4991.01</v>
      </c>
      <c r="G479" s="28">
        <f t="shared" si="14"/>
        <v>3802.75</v>
      </c>
      <c r="I479" s="166"/>
      <c r="J479" s="166"/>
      <c r="K479" s="166"/>
      <c r="L479" s="166"/>
      <c r="M479" s="166"/>
      <c r="U479" s="237">
        <v>0</v>
      </c>
      <c r="V479" s="237">
        <v>0</v>
      </c>
      <c r="W479" s="237">
        <v>0</v>
      </c>
      <c r="X479" s="237">
        <v>0</v>
      </c>
      <c r="Y479" s="237">
        <v>0</v>
      </c>
    </row>
    <row r="480" spans="1:25" ht="15" hidden="1" x14ac:dyDescent="0.2">
      <c r="A480" s="14">
        <v>43</v>
      </c>
      <c r="B480" s="5">
        <v>40</v>
      </c>
      <c r="C480" s="28">
        <f t="shared" si="14"/>
        <v>8096.81</v>
      </c>
      <c r="D480" s="28">
        <f t="shared" si="14"/>
        <v>7096.17</v>
      </c>
      <c r="E480" s="28">
        <f t="shared" si="14"/>
        <v>5755.8</v>
      </c>
      <c r="F480" s="28">
        <f t="shared" si="14"/>
        <v>4991.01</v>
      </c>
      <c r="G480" s="28">
        <f t="shared" si="14"/>
        <v>3802.75</v>
      </c>
      <c r="I480" s="166"/>
      <c r="J480" s="166"/>
      <c r="K480" s="166"/>
      <c r="L480" s="166"/>
      <c r="M480" s="166"/>
      <c r="U480" s="237">
        <v>0</v>
      </c>
      <c r="V480" s="237">
        <v>0</v>
      </c>
      <c r="W480" s="237">
        <v>0</v>
      </c>
      <c r="X480" s="237">
        <v>0</v>
      </c>
      <c r="Y480" s="237">
        <v>0</v>
      </c>
    </row>
    <row r="481" spans="1:25" ht="15" hidden="1" x14ac:dyDescent="0.2">
      <c r="A481" s="14">
        <v>44</v>
      </c>
      <c r="B481" s="5">
        <v>40</v>
      </c>
      <c r="C481" s="28">
        <f t="shared" si="14"/>
        <v>8096.81</v>
      </c>
      <c r="D481" s="28">
        <f t="shared" si="14"/>
        <v>7096.17</v>
      </c>
      <c r="E481" s="28">
        <f t="shared" si="14"/>
        <v>5755.8</v>
      </c>
      <c r="F481" s="28">
        <f t="shared" si="14"/>
        <v>4991.01</v>
      </c>
      <c r="G481" s="28">
        <f t="shared" si="14"/>
        <v>3802.75</v>
      </c>
      <c r="I481" s="166"/>
      <c r="J481" s="166"/>
      <c r="K481" s="166"/>
      <c r="L481" s="166"/>
      <c r="M481" s="166"/>
      <c r="U481" s="237">
        <v>0</v>
      </c>
      <c r="V481" s="237">
        <v>0</v>
      </c>
      <c r="W481" s="237">
        <v>0</v>
      </c>
      <c r="X481" s="237">
        <v>0</v>
      </c>
      <c r="Y481" s="237">
        <v>0</v>
      </c>
    </row>
    <row r="482" spans="1:25" ht="15" hidden="1" x14ac:dyDescent="0.2">
      <c r="A482" s="14">
        <v>45</v>
      </c>
      <c r="B482" s="5">
        <v>45</v>
      </c>
      <c r="C482" s="28">
        <f t="shared" si="14"/>
        <v>9061.94</v>
      </c>
      <c r="D482" s="28">
        <f t="shared" si="14"/>
        <v>7942.05</v>
      </c>
      <c r="E482" s="28">
        <f t="shared" si="14"/>
        <v>6422.01</v>
      </c>
      <c r="F482" s="28">
        <f t="shared" si="14"/>
        <v>5568.18</v>
      </c>
      <c r="G482" s="28">
        <f t="shared" si="14"/>
        <v>4241.0600000000004</v>
      </c>
      <c r="I482" s="166"/>
      <c r="J482" s="166"/>
      <c r="K482" s="166"/>
      <c r="L482" s="166"/>
      <c r="M482" s="166"/>
      <c r="U482" s="237">
        <v>0</v>
      </c>
      <c r="V482" s="237">
        <v>0</v>
      </c>
      <c r="W482" s="237">
        <v>0</v>
      </c>
      <c r="X482" s="237">
        <v>0</v>
      </c>
      <c r="Y482" s="237">
        <v>0</v>
      </c>
    </row>
    <row r="483" spans="1:25" ht="15" hidden="1" x14ac:dyDescent="0.2">
      <c r="A483" s="14">
        <v>46</v>
      </c>
      <c r="B483" s="5">
        <v>45</v>
      </c>
      <c r="C483" s="28">
        <f t="shared" si="14"/>
        <v>9061.94</v>
      </c>
      <c r="D483" s="28">
        <f t="shared" si="14"/>
        <v>7942.05</v>
      </c>
      <c r="E483" s="28">
        <f t="shared" si="14"/>
        <v>6422.01</v>
      </c>
      <c r="F483" s="28">
        <f t="shared" si="14"/>
        <v>5568.18</v>
      </c>
      <c r="G483" s="28">
        <f t="shared" si="14"/>
        <v>4241.0600000000004</v>
      </c>
      <c r="I483" s="166"/>
      <c r="J483" s="166"/>
      <c r="K483" s="166"/>
      <c r="L483" s="166"/>
      <c r="M483" s="166"/>
      <c r="U483" s="237">
        <v>0</v>
      </c>
      <c r="V483" s="237">
        <v>0</v>
      </c>
      <c r="W483" s="237">
        <v>0</v>
      </c>
      <c r="X483" s="237">
        <v>0</v>
      </c>
      <c r="Y483" s="237">
        <v>0</v>
      </c>
    </row>
    <row r="484" spans="1:25" ht="15" hidden="1" x14ac:dyDescent="0.2">
      <c r="A484" s="14">
        <v>47</v>
      </c>
      <c r="B484" s="5">
        <v>45</v>
      </c>
      <c r="C484" s="28">
        <f t="shared" si="14"/>
        <v>9061.94</v>
      </c>
      <c r="D484" s="28">
        <f t="shared" si="14"/>
        <v>7942.05</v>
      </c>
      <c r="E484" s="28">
        <f t="shared" si="14"/>
        <v>6422.01</v>
      </c>
      <c r="F484" s="28">
        <f t="shared" si="14"/>
        <v>5568.18</v>
      </c>
      <c r="G484" s="28">
        <f t="shared" si="14"/>
        <v>4241.0600000000004</v>
      </c>
      <c r="I484" s="166"/>
      <c r="J484" s="166"/>
      <c r="K484" s="166"/>
      <c r="L484" s="166"/>
      <c r="M484" s="166"/>
      <c r="U484" s="237">
        <v>0</v>
      </c>
      <c r="V484" s="237">
        <v>0</v>
      </c>
      <c r="W484" s="237">
        <v>0</v>
      </c>
      <c r="X484" s="237">
        <v>0</v>
      </c>
      <c r="Y484" s="237">
        <v>0</v>
      </c>
    </row>
    <row r="485" spans="1:25" ht="15" hidden="1" x14ac:dyDescent="0.2">
      <c r="A485" s="14">
        <v>48</v>
      </c>
      <c r="B485" s="5">
        <v>45</v>
      </c>
      <c r="C485" s="28">
        <f t="shared" si="14"/>
        <v>9061.94</v>
      </c>
      <c r="D485" s="28">
        <f t="shared" si="14"/>
        <v>7942.05</v>
      </c>
      <c r="E485" s="28">
        <f t="shared" si="14"/>
        <v>6422.01</v>
      </c>
      <c r="F485" s="28">
        <f t="shared" si="14"/>
        <v>5568.18</v>
      </c>
      <c r="G485" s="28">
        <f t="shared" si="14"/>
        <v>4241.0600000000004</v>
      </c>
      <c r="I485" s="166"/>
      <c r="J485" s="166"/>
      <c r="K485" s="166"/>
      <c r="L485" s="166"/>
      <c r="M485" s="166"/>
      <c r="U485" s="237">
        <v>0</v>
      </c>
      <c r="V485" s="237">
        <v>0</v>
      </c>
      <c r="W485" s="237">
        <v>0</v>
      </c>
      <c r="X485" s="237">
        <v>0</v>
      </c>
      <c r="Y485" s="237">
        <v>0</v>
      </c>
    </row>
    <row r="486" spans="1:25" ht="15" hidden="1" x14ac:dyDescent="0.2">
      <c r="A486" s="14">
        <v>49</v>
      </c>
      <c r="B486" s="5">
        <v>45</v>
      </c>
      <c r="C486" s="28">
        <f t="shared" si="14"/>
        <v>9061.94</v>
      </c>
      <c r="D486" s="28">
        <f t="shared" si="14"/>
        <v>7942.05</v>
      </c>
      <c r="E486" s="28">
        <f t="shared" si="14"/>
        <v>6422.01</v>
      </c>
      <c r="F486" s="28">
        <f t="shared" si="14"/>
        <v>5568.18</v>
      </c>
      <c r="G486" s="28">
        <f t="shared" si="14"/>
        <v>4241.0600000000004</v>
      </c>
      <c r="I486" s="166"/>
      <c r="J486" s="166"/>
      <c r="K486" s="166"/>
      <c r="L486" s="166"/>
      <c r="M486" s="166"/>
      <c r="U486" s="237">
        <v>0</v>
      </c>
      <c r="V486" s="237">
        <v>0</v>
      </c>
      <c r="W486" s="237">
        <v>0</v>
      </c>
      <c r="X486" s="237">
        <v>0</v>
      </c>
      <c r="Y486" s="237">
        <v>0</v>
      </c>
    </row>
    <row r="487" spans="1:25" ht="15" hidden="1" x14ac:dyDescent="0.2">
      <c r="A487" s="14">
        <v>50</v>
      </c>
      <c r="B487" s="5">
        <v>50</v>
      </c>
      <c r="C487" s="28">
        <f t="shared" si="14"/>
        <v>10472.800000000001</v>
      </c>
      <c r="D487" s="28">
        <f t="shared" si="14"/>
        <v>9180.130000000001</v>
      </c>
      <c r="E487" s="28">
        <f t="shared" si="14"/>
        <v>7405.1600000000008</v>
      </c>
      <c r="F487" s="28">
        <f t="shared" si="14"/>
        <v>6422.01</v>
      </c>
      <c r="G487" s="28">
        <f t="shared" si="14"/>
        <v>4891.37</v>
      </c>
      <c r="I487" s="166"/>
      <c r="J487" s="166"/>
      <c r="K487" s="166"/>
      <c r="L487" s="166"/>
      <c r="M487" s="166"/>
      <c r="U487" s="237">
        <v>0</v>
      </c>
      <c r="V487" s="237">
        <v>0</v>
      </c>
      <c r="W487" s="237">
        <v>0</v>
      </c>
      <c r="X487" s="237">
        <v>0</v>
      </c>
      <c r="Y487" s="237">
        <v>0</v>
      </c>
    </row>
    <row r="488" spans="1:25" ht="15" hidden="1" x14ac:dyDescent="0.2">
      <c r="A488" s="14">
        <v>51</v>
      </c>
      <c r="B488" s="5">
        <v>50</v>
      </c>
      <c r="C488" s="28">
        <f t="shared" si="14"/>
        <v>10472.800000000001</v>
      </c>
      <c r="D488" s="28">
        <f t="shared" si="14"/>
        <v>9180.130000000001</v>
      </c>
      <c r="E488" s="28">
        <f t="shared" si="14"/>
        <v>7405.1600000000008</v>
      </c>
      <c r="F488" s="28">
        <f t="shared" si="14"/>
        <v>6422.01</v>
      </c>
      <c r="G488" s="28">
        <f t="shared" si="14"/>
        <v>4891.37</v>
      </c>
      <c r="I488" s="166"/>
      <c r="J488" s="166"/>
      <c r="K488" s="166"/>
      <c r="L488" s="166"/>
      <c r="M488" s="166"/>
      <c r="U488" s="237">
        <v>0</v>
      </c>
      <c r="V488" s="237">
        <v>0</v>
      </c>
      <c r="W488" s="237">
        <v>0</v>
      </c>
      <c r="X488" s="237">
        <v>0</v>
      </c>
      <c r="Y488" s="237">
        <v>0</v>
      </c>
    </row>
    <row r="489" spans="1:25" ht="15" hidden="1" x14ac:dyDescent="0.2">
      <c r="A489" s="14">
        <v>52</v>
      </c>
      <c r="B489" s="5">
        <v>50</v>
      </c>
      <c r="C489" s="28">
        <f t="shared" si="14"/>
        <v>10472.800000000001</v>
      </c>
      <c r="D489" s="28">
        <f t="shared" si="14"/>
        <v>9180.130000000001</v>
      </c>
      <c r="E489" s="28">
        <f t="shared" si="14"/>
        <v>7405.1600000000008</v>
      </c>
      <c r="F489" s="28">
        <f t="shared" si="14"/>
        <v>6422.01</v>
      </c>
      <c r="G489" s="28">
        <f t="shared" si="14"/>
        <v>4891.37</v>
      </c>
      <c r="I489" s="166"/>
      <c r="J489" s="166"/>
      <c r="K489" s="166"/>
      <c r="L489" s="166"/>
      <c r="M489" s="166"/>
      <c r="U489" s="237">
        <v>0</v>
      </c>
      <c r="V489" s="237">
        <v>0</v>
      </c>
      <c r="W489" s="237">
        <v>0</v>
      </c>
      <c r="X489" s="237">
        <v>0</v>
      </c>
      <c r="Y489" s="237">
        <v>0</v>
      </c>
    </row>
    <row r="490" spans="1:25" ht="15" hidden="1" x14ac:dyDescent="0.2">
      <c r="A490" s="14">
        <v>53</v>
      </c>
      <c r="B490" s="5">
        <v>50</v>
      </c>
      <c r="C490" s="28">
        <f t="shared" si="14"/>
        <v>10472.800000000001</v>
      </c>
      <c r="D490" s="28">
        <f t="shared" si="14"/>
        <v>9180.130000000001</v>
      </c>
      <c r="E490" s="28">
        <f t="shared" si="14"/>
        <v>7405.1600000000008</v>
      </c>
      <c r="F490" s="28">
        <f t="shared" si="14"/>
        <v>6422.01</v>
      </c>
      <c r="G490" s="28">
        <f t="shared" si="14"/>
        <v>4891.37</v>
      </c>
      <c r="I490" s="166"/>
      <c r="J490" s="166"/>
      <c r="K490" s="166"/>
      <c r="L490" s="166"/>
      <c r="M490" s="166"/>
      <c r="U490" s="237">
        <v>0</v>
      </c>
      <c r="V490" s="237">
        <v>0</v>
      </c>
      <c r="W490" s="237">
        <v>0</v>
      </c>
      <c r="X490" s="237">
        <v>0</v>
      </c>
      <c r="Y490" s="237">
        <v>0</v>
      </c>
    </row>
    <row r="491" spans="1:25" ht="15" hidden="1" x14ac:dyDescent="0.2">
      <c r="A491" s="14">
        <v>54</v>
      </c>
      <c r="B491" s="5">
        <v>50</v>
      </c>
      <c r="C491" s="28">
        <f t="shared" si="14"/>
        <v>10472.800000000001</v>
      </c>
      <c r="D491" s="28">
        <f t="shared" si="14"/>
        <v>9180.130000000001</v>
      </c>
      <c r="E491" s="28">
        <f t="shared" si="14"/>
        <v>7405.1600000000008</v>
      </c>
      <c r="F491" s="28">
        <f t="shared" si="14"/>
        <v>6422.01</v>
      </c>
      <c r="G491" s="28">
        <f t="shared" si="14"/>
        <v>4891.37</v>
      </c>
      <c r="I491" s="166"/>
      <c r="J491" s="166"/>
      <c r="K491" s="166"/>
      <c r="L491" s="166"/>
      <c r="M491" s="166"/>
      <c r="U491" s="237">
        <v>0</v>
      </c>
      <c r="V491" s="237">
        <v>0</v>
      </c>
      <c r="W491" s="237">
        <v>0</v>
      </c>
      <c r="X491" s="237">
        <v>0</v>
      </c>
      <c r="Y491" s="237">
        <v>0</v>
      </c>
    </row>
    <row r="492" spans="1:25" ht="15" hidden="1" x14ac:dyDescent="0.2">
      <c r="A492" s="14">
        <v>55</v>
      </c>
      <c r="B492" s="239">
        <v>55</v>
      </c>
      <c r="C492" s="28">
        <f t="shared" si="14"/>
        <v>11708.230000000001</v>
      </c>
      <c r="D492" s="28">
        <f t="shared" si="14"/>
        <v>10262.92</v>
      </c>
      <c r="E492" s="28">
        <f t="shared" si="14"/>
        <v>8267.4700000000012</v>
      </c>
      <c r="F492" s="28">
        <f t="shared" si="14"/>
        <v>7169.84</v>
      </c>
      <c r="G492" s="28">
        <f t="shared" si="14"/>
        <v>5461.12</v>
      </c>
      <c r="I492" s="166"/>
      <c r="J492" s="166"/>
      <c r="K492" s="166"/>
      <c r="L492" s="166"/>
      <c r="M492" s="166"/>
      <c r="U492" s="237">
        <v>0</v>
      </c>
      <c r="V492" s="237">
        <v>0</v>
      </c>
      <c r="W492" s="237">
        <v>0</v>
      </c>
      <c r="X492" s="237">
        <v>0</v>
      </c>
      <c r="Y492" s="237">
        <v>0</v>
      </c>
    </row>
    <row r="493" spans="1:25" ht="15" hidden="1" x14ac:dyDescent="0.2">
      <c r="A493" s="14">
        <v>56</v>
      </c>
      <c r="B493" s="239">
        <v>55</v>
      </c>
      <c r="C493" s="28">
        <f t="shared" si="14"/>
        <v>11708.230000000001</v>
      </c>
      <c r="D493" s="28">
        <f t="shared" si="14"/>
        <v>10262.92</v>
      </c>
      <c r="E493" s="28">
        <f t="shared" si="14"/>
        <v>8267.4700000000012</v>
      </c>
      <c r="F493" s="28">
        <f t="shared" si="14"/>
        <v>7169.84</v>
      </c>
      <c r="G493" s="28">
        <f t="shared" si="14"/>
        <v>5461.12</v>
      </c>
      <c r="I493" s="166"/>
      <c r="J493" s="166"/>
      <c r="K493" s="166"/>
      <c r="L493" s="166"/>
      <c r="M493" s="166"/>
      <c r="U493" s="237">
        <v>0</v>
      </c>
      <c r="V493" s="237">
        <v>0</v>
      </c>
      <c r="W493" s="237">
        <v>0</v>
      </c>
      <c r="X493" s="237">
        <v>0</v>
      </c>
      <c r="Y493" s="237">
        <v>0</v>
      </c>
    </row>
    <row r="494" spans="1:25" ht="15" hidden="1" x14ac:dyDescent="0.2">
      <c r="A494" s="14">
        <v>57</v>
      </c>
      <c r="B494" s="239">
        <v>55</v>
      </c>
      <c r="C494" s="28">
        <f t="shared" si="14"/>
        <v>11708.230000000001</v>
      </c>
      <c r="D494" s="28">
        <f t="shared" si="14"/>
        <v>10262.92</v>
      </c>
      <c r="E494" s="28">
        <f t="shared" si="14"/>
        <v>8267.4700000000012</v>
      </c>
      <c r="F494" s="28">
        <f t="shared" si="14"/>
        <v>7169.84</v>
      </c>
      <c r="G494" s="28">
        <f t="shared" si="14"/>
        <v>5461.12</v>
      </c>
      <c r="I494" s="166"/>
      <c r="J494" s="166"/>
      <c r="K494" s="166"/>
      <c r="L494" s="166"/>
      <c r="M494" s="166"/>
      <c r="U494" s="237">
        <v>0</v>
      </c>
      <c r="V494" s="237">
        <v>0</v>
      </c>
      <c r="W494" s="237">
        <v>0</v>
      </c>
      <c r="X494" s="237">
        <v>0</v>
      </c>
      <c r="Y494" s="237">
        <v>0</v>
      </c>
    </row>
    <row r="495" spans="1:25" ht="15" hidden="1" x14ac:dyDescent="0.2">
      <c r="A495" s="14">
        <v>58</v>
      </c>
      <c r="B495" s="239">
        <v>55</v>
      </c>
      <c r="C495" s="28">
        <f t="shared" si="14"/>
        <v>11708.230000000001</v>
      </c>
      <c r="D495" s="28">
        <f t="shared" si="14"/>
        <v>10262.92</v>
      </c>
      <c r="E495" s="28">
        <f t="shared" si="14"/>
        <v>8267.4700000000012</v>
      </c>
      <c r="F495" s="28">
        <f t="shared" si="14"/>
        <v>7169.84</v>
      </c>
      <c r="G495" s="28">
        <f t="shared" si="14"/>
        <v>5461.12</v>
      </c>
      <c r="I495" s="166"/>
      <c r="J495" s="166"/>
      <c r="K495" s="166"/>
      <c r="L495" s="166"/>
      <c r="M495" s="166"/>
      <c r="U495" s="237">
        <v>0</v>
      </c>
      <c r="V495" s="237">
        <v>0</v>
      </c>
      <c r="W495" s="237">
        <v>0</v>
      </c>
      <c r="X495" s="237">
        <v>0</v>
      </c>
      <c r="Y495" s="237">
        <v>0</v>
      </c>
    </row>
    <row r="496" spans="1:25" ht="15" hidden="1" x14ac:dyDescent="0.2">
      <c r="A496" s="14">
        <v>59</v>
      </c>
      <c r="B496" s="239">
        <v>55</v>
      </c>
      <c r="C496" s="28">
        <f t="shared" si="14"/>
        <v>11708.230000000001</v>
      </c>
      <c r="D496" s="28">
        <f t="shared" si="14"/>
        <v>10262.92</v>
      </c>
      <c r="E496" s="28">
        <f t="shared" si="14"/>
        <v>8267.4700000000012</v>
      </c>
      <c r="F496" s="28">
        <f t="shared" si="14"/>
        <v>7169.84</v>
      </c>
      <c r="G496" s="28">
        <f t="shared" si="14"/>
        <v>5461.12</v>
      </c>
      <c r="I496" s="166"/>
      <c r="J496" s="166"/>
      <c r="K496" s="166"/>
      <c r="L496" s="166"/>
      <c r="M496" s="166"/>
      <c r="U496" s="237">
        <v>0</v>
      </c>
      <c r="V496" s="237">
        <v>0</v>
      </c>
      <c r="W496" s="237">
        <v>0</v>
      </c>
      <c r="X496" s="237">
        <v>0</v>
      </c>
      <c r="Y496" s="237">
        <v>0</v>
      </c>
    </row>
    <row r="497" spans="1:25" ht="15" hidden="1" x14ac:dyDescent="0.2">
      <c r="A497" s="14">
        <v>60</v>
      </c>
      <c r="B497" s="239">
        <v>60</v>
      </c>
      <c r="C497" s="28">
        <f t="shared" si="14"/>
        <v>12530.79</v>
      </c>
      <c r="D497" s="28">
        <f t="shared" si="14"/>
        <v>10984.25</v>
      </c>
      <c r="E497" s="28">
        <f t="shared" si="14"/>
        <v>8840.93</v>
      </c>
      <c r="F497" s="28">
        <f t="shared" si="14"/>
        <v>7665.92</v>
      </c>
      <c r="G497" s="28">
        <f t="shared" si="14"/>
        <v>5839.01</v>
      </c>
      <c r="I497" s="166"/>
      <c r="J497" s="166"/>
      <c r="K497" s="166"/>
      <c r="L497" s="166"/>
      <c r="M497" s="166"/>
      <c r="U497" s="237">
        <v>0</v>
      </c>
      <c r="V497" s="237">
        <v>0</v>
      </c>
      <c r="W497" s="237">
        <v>0</v>
      </c>
      <c r="X497" s="237">
        <v>0</v>
      </c>
      <c r="Y497" s="237">
        <v>0</v>
      </c>
    </row>
    <row r="498" spans="1:25" ht="15" hidden="1" x14ac:dyDescent="0.2">
      <c r="A498" s="14">
        <v>61</v>
      </c>
      <c r="B498" s="239">
        <v>61</v>
      </c>
      <c r="C498" s="28">
        <f t="shared" si="14"/>
        <v>14181.210000000001</v>
      </c>
      <c r="D498" s="28">
        <f t="shared" si="14"/>
        <v>12431.150000000001</v>
      </c>
      <c r="E498" s="28">
        <f t="shared" si="14"/>
        <v>10001.1</v>
      </c>
      <c r="F498" s="28">
        <f t="shared" si="14"/>
        <v>8673.4500000000007</v>
      </c>
      <c r="G498" s="28">
        <f t="shared" si="14"/>
        <v>6605.92</v>
      </c>
      <c r="I498" s="166"/>
      <c r="J498" s="166"/>
      <c r="K498" s="166"/>
      <c r="L498" s="166"/>
      <c r="M498" s="166"/>
      <c r="U498" s="237">
        <v>0</v>
      </c>
      <c r="V498" s="237">
        <v>0</v>
      </c>
      <c r="W498" s="237">
        <v>0</v>
      </c>
      <c r="X498" s="237">
        <v>0</v>
      </c>
      <c r="Y498" s="237">
        <v>0</v>
      </c>
    </row>
    <row r="499" spans="1:25" ht="15" hidden="1" x14ac:dyDescent="0.2">
      <c r="A499" s="14">
        <v>62</v>
      </c>
      <c r="B499" s="239">
        <v>62</v>
      </c>
      <c r="C499" s="28">
        <f t="shared" si="14"/>
        <v>15755.84</v>
      </c>
      <c r="D499" s="28">
        <f t="shared" si="14"/>
        <v>13809.68</v>
      </c>
      <c r="E499" s="28">
        <f t="shared" si="14"/>
        <v>11108.27</v>
      </c>
      <c r="F499" s="28">
        <f t="shared" si="14"/>
        <v>9631.16</v>
      </c>
      <c r="G499" s="28">
        <f t="shared" si="14"/>
        <v>7335.2000000000007</v>
      </c>
      <c r="I499" s="166"/>
      <c r="J499" s="166"/>
      <c r="K499" s="166"/>
      <c r="L499" s="166"/>
      <c r="M499" s="166"/>
      <c r="U499" s="237">
        <v>0</v>
      </c>
      <c r="V499" s="237">
        <v>0</v>
      </c>
      <c r="W499" s="237">
        <v>0</v>
      </c>
      <c r="X499" s="237">
        <v>0</v>
      </c>
      <c r="Y499" s="237">
        <v>0</v>
      </c>
    </row>
    <row r="500" spans="1:25" ht="15" hidden="1" x14ac:dyDescent="0.2">
      <c r="A500" s="14">
        <v>63</v>
      </c>
      <c r="B500" s="239">
        <v>63</v>
      </c>
      <c r="C500" s="28">
        <f t="shared" si="14"/>
        <v>17445.48</v>
      </c>
      <c r="D500" s="28">
        <f t="shared" si="14"/>
        <v>15293.150000000001</v>
      </c>
      <c r="E500" s="28">
        <f t="shared" si="14"/>
        <v>12300.77</v>
      </c>
      <c r="F500" s="28">
        <f t="shared" si="14"/>
        <v>10665.720000000001</v>
      </c>
      <c r="G500" s="28">
        <f t="shared" si="14"/>
        <v>8124.3700000000008</v>
      </c>
      <c r="I500" s="166"/>
      <c r="J500" s="166"/>
      <c r="K500" s="166"/>
      <c r="L500" s="166"/>
      <c r="M500" s="166"/>
      <c r="U500" s="237">
        <v>0</v>
      </c>
      <c r="V500" s="237">
        <v>0</v>
      </c>
      <c r="W500" s="237">
        <v>0</v>
      </c>
      <c r="X500" s="237">
        <v>0</v>
      </c>
      <c r="Y500" s="237">
        <v>0</v>
      </c>
    </row>
    <row r="501" spans="1:25" ht="15" hidden="1" x14ac:dyDescent="0.2">
      <c r="A501" s="14">
        <v>64</v>
      </c>
      <c r="B501" s="239">
        <v>64</v>
      </c>
      <c r="C501" s="28">
        <f t="shared" si="14"/>
        <v>19257.55</v>
      </c>
      <c r="D501" s="28">
        <f t="shared" si="14"/>
        <v>16878.91</v>
      </c>
      <c r="E501" s="28">
        <f t="shared" si="14"/>
        <v>13579.130000000001</v>
      </c>
      <c r="F501" s="28">
        <f t="shared" si="14"/>
        <v>11774.480000000001</v>
      </c>
      <c r="G501" s="28">
        <f t="shared" si="14"/>
        <v>8968.130000000001</v>
      </c>
      <c r="I501" s="166"/>
      <c r="J501" s="166"/>
      <c r="K501" s="166"/>
      <c r="L501" s="166"/>
      <c r="M501" s="166"/>
      <c r="U501" s="237">
        <v>0</v>
      </c>
      <c r="V501" s="237">
        <v>0</v>
      </c>
      <c r="W501" s="237">
        <v>0</v>
      </c>
      <c r="X501" s="237">
        <v>0</v>
      </c>
      <c r="Y501" s="237">
        <v>0</v>
      </c>
    </row>
    <row r="502" spans="1:25" ht="15" hidden="1" x14ac:dyDescent="0.2">
      <c r="A502" s="14">
        <v>65</v>
      </c>
      <c r="B502" s="239">
        <v>65</v>
      </c>
      <c r="C502" s="28">
        <f t="shared" si="14"/>
        <v>21186.22</v>
      </c>
      <c r="D502" s="28">
        <f t="shared" si="14"/>
        <v>18571.73</v>
      </c>
      <c r="E502" s="28">
        <f t="shared" si="14"/>
        <v>14944.41</v>
      </c>
      <c r="F502" s="28">
        <f t="shared" si="14"/>
        <v>12959.560000000001</v>
      </c>
      <c r="G502" s="28">
        <f t="shared" si="14"/>
        <v>9871.7800000000007</v>
      </c>
      <c r="I502" s="166"/>
      <c r="J502" s="166"/>
      <c r="K502" s="166"/>
      <c r="L502" s="166"/>
      <c r="M502" s="166"/>
      <c r="U502" s="237">
        <v>0</v>
      </c>
      <c r="V502" s="237">
        <v>0</v>
      </c>
      <c r="W502" s="237">
        <v>0</v>
      </c>
      <c r="X502" s="237">
        <v>0</v>
      </c>
      <c r="Y502" s="237">
        <v>0</v>
      </c>
    </row>
    <row r="503" spans="1:25" ht="15" hidden="1" x14ac:dyDescent="0.2">
      <c r="A503" s="14">
        <v>66</v>
      </c>
      <c r="B503" s="239">
        <v>66</v>
      </c>
      <c r="C503" s="28">
        <f t="shared" si="14"/>
        <v>23235.200000000001</v>
      </c>
      <c r="D503" s="28">
        <f t="shared" si="14"/>
        <v>20366.84</v>
      </c>
      <c r="E503" s="28">
        <f t="shared" si="14"/>
        <v>16396.61</v>
      </c>
      <c r="F503" s="28">
        <f t="shared" si="14"/>
        <v>14217.78</v>
      </c>
      <c r="G503" s="28">
        <f t="shared" ref="D503:G518" si="15">G54*$K$4</f>
        <v>10830.550000000001</v>
      </c>
      <c r="I503" s="166"/>
      <c r="J503" s="166"/>
      <c r="K503" s="166"/>
      <c r="L503" s="166"/>
      <c r="M503" s="166"/>
      <c r="U503" s="237">
        <v>0</v>
      </c>
      <c r="V503" s="237">
        <v>0</v>
      </c>
      <c r="W503" s="237">
        <v>0</v>
      </c>
      <c r="X503" s="237">
        <v>0</v>
      </c>
      <c r="Y503" s="237">
        <v>0</v>
      </c>
    </row>
    <row r="504" spans="1:25" ht="15" hidden="1" x14ac:dyDescent="0.2">
      <c r="A504" s="14">
        <v>67</v>
      </c>
      <c r="B504" s="239">
        <v>67</v>
      </c>
      <c r="C504" s="28">
        <f t="shared" si="14"/>
        <v>25402.370000000003</v>
      </c>
      <c r="D504" s="28">
        <f t="shared" si="15"/>
        <v>22265.300000000003</v>
      </c>
      <c r="E504" s="28">
        <f t="shared" si="15"/>
        <v>17936.260000000002</v>
      </c>
      <c r="F504" s="28">
        <f t="shared" si="15"/>
        <v>15552.320000000002</v>
      </c>
      <c r="G504" s="28">
        <f t="shared" si="15"/>
        <v>11846.03</v>
      </c>
      <c r="I504" s="166"/>
      <c r="J504" s="166"/>
      <c r="K504" s="166"/>
      <c r="L504" s="166"/>
      <c r="M504" s="166"/>
      <c r="U504" s="237">
        <v>0</v>
      </c>
      <c r="V504" s="237">
        <v>0</v>
      </c>
      <c r="W504" s="237">
        <v>0</v>
      </c>
      <c r="X504" s="237">
        <v>0</v>
      </c>
      <c r="Y504" s="237">
        <v>0</v>
      </c>
    </row>
    <row r="505" spans="1:25" ht="15" hidden="1" x14ac:dyDescent="0.2">
      <c r="A505" s="14">
        <v>68</v>
      </c>
      <c r="B505" s="239">
        <v>68</v>
      </c>
      <c r="C505" s="28">
        <f t="shared" si="14"/>
        <v>27687.200000000001</v>
      </c>
      <c r="D505" s="28">
        <f t="shared" si="15"/>
        <v>24268.7</v>
      </c>
      <c r="E505" s="28">
        <f t="shared" si="15"/>
        <v>19560.710000000003</v>
      </c>
      <c r="F505" s="28">
        <f t="shared" si="15"/>
        <v>16962.120000000003</v>
      </c>
      <c r="G505" s="28">
        <f t="shared" si="15"/>
        <v>12920.34</v>
      </c>
      <c r="I505" s="166"/>
      <c r="J505" s="166"/>
      <c r="K505" s="166"/>
      <c r="L505" s="166"/>
      <c r="M505" s="166"/>
      <c r="U505" s="237">
        <v>0</v>
      </c>
      <c r="V505" s="237">
        <v>0</v>
      </c>
      <c r="W505" s="237">
        <v>0</v>
      </c>
      <c r="X505" s="237">
        <v>0</v>
      </c>
      <c r="Y505" s="237">
        <v>0</v>
      </c>
    </row>
    <row r="506" spans="1:25" ht="15" hidden="1" x14ac:dyDescent="0.2">
      <c r="A506" s="14">
        <v>69</v>
      </c>
      <c r="B506" s="239">
        <v>69</v>
      </c>
      <c r="C506" s="28">
        <f t="shared" si="14"/>
        <v>30092.870000000003</v>
      </c>
      <c r="D506" s="28">
        <f t="shared" si="15"/>
        <v>26376.510000000002</v>
      </c>
      <c r="E506" s="28">
        <f t="shared" si="15"/>
        <v>21273.670000000002</v>
      </c>
      <c r="F506" s="28">
        <f t="shared" si="15"/>
        <v>18447.71</v>
      </c>
      <c r="G506" s="28">
        <f t="shared" si="15"/>
        <v>14050.83</v>
      </c>
      <c r="I506" s="166"/>
      <c r="J506" s="166"/>
      <c r="K506" s="166"/>
      <c r="L506" s="166"/>
      <c r="M506" s="166"/>
      <c r="U506" s="237">
        <v>0</v>
      </c>
      <c r="V506" s="237">
        <v>0</v>
      </c>
      <c r="W506" s="237">
        <v>0</v>
      </c>
      <c r="X506" s="237">
        <v>0</v>
      </c>
      <c r="Y506" s="237">
        <v>0</v>
      </c>
    </row>
    <row r="507" spans="1:25" ht="15" hidden="1" x14ac:dyDescent="0.2">
      <c r="A507" s="14">
        <v>70</v>
      </c>
      <c r="B507" s="239">
        <v>70</v>
      </c>
      <c r="C507" s="28">
        <f t="shared" si="14"/>
        <v>32615.670000000002</v>
      </c>
      <c r="D507" s="28">
        <f t="shared" si="15"/>
        <v>28588.2</v>
      </c>
      <c r="E507" s="28">
        <f t="shared" si="15"/>
        <v>23070.9</v>
      </c>
      <c r="F507" s="28">
        <f t="shared" si="15"/>
        <v>20005.91</v>
      </c>
      <c r="G507" s="28">
        <f t="shared" si="15"/>
        <v>15238.03</v>
      </c>
      <c r="I507" s="166"/>
      <c r="J507" s="166"/>
      <c r="K507" s="166"/>
      <c r="L507" s="166"/>
      <c r="M507" s="166"/>
      <c r="U507" s="237">
        <v>0</v>
      </c>
      <c r="V507" s="237">
        <v>0</v>
      </c>
      <c r="W507" s="237">
        <v>0</v>
      </c>
      <c r="X507" s="237">
        <v>0</v>
      </c>
      <c r="Y507" s="237">
        <v>0</v>
      </c>
    </row>
    <row r="508" spans="1:25" ht="15" hidden="1" x14ac:dyDescent="0.2">
      <c r="A508" s="14">
        <v>71</v>
      </c>
      <c r="B508" s="239">
        <v>71</v>
      </c>
      <c r="C508" s="28">
        <f t="shared" si="14"/>
        <v>35257.19</v>
      </c>
      <c r="D508" s="28">
        <f t="shared" si="15"/>
        <v>30903.77</v>
      </c>
      <c r="E508" s="28">
        <f t="shared" si="15"/>
        <v>24956.640000000003</v>
      </c>
      <c r="F508" s="28">
        <f t="shared" si="15"/>
        <v>21640.960000000003</v>
      </c>
      <c r="G508" s="28">
        <f t="shared" si="15"/>
        <v>16483</v>
      </c>
      <c r="I508" s="166"/>
      <c r="J508" s="166"/>
      <c r="K508" s="166"/>
      <c r="L508" s="166"/>
      <c r="M508" s="166"/>
      <c r="U508" s="237">
        <v>0</v>
      </c>
      <c r="V508" s="237">
        <v>0</v>
      </c>
      <c r="W508" s="237">
        <v>0</v>
      </c>
      <c r="X508" s="237">
        <v>0</v>
      </c>
      <c r="Y508" s="237">
        <v>0</v>
      </c>
    </row>
    <row r="509" spans="1:25" ht="15" hidden="1" x14ac:dyDescent="0.2">
      <c r="A509" s="14">
        <v>72</v>
      </c>
      <c r="B509" s="239">
        <v>72</v>
      </c>
      <c r="C509" s="28">
        <f t="shared" si="14"/>
        <v>38017.96</v>
      </c>
      <c r="D509" s="28">
        <f t="shared" si="15"/>
        <v>33325.340000000004</v>
      </c>
      <c r="E509" s="28">
        <f t="shared" si="15"/>
        <v>26927.710000000003</v>
      </c>
      <c r="F509" s="28">
        <f t="shared" si="15"/>
        <v>23348.620000000003</v>
      </c>
      <c r="G509" s="28">
        <f t="shared" si="15"/>
        <v>17784.68</v>
      </c>
      <c r="I509" s="166"/>
      <c r="J509" s="166"/>
      <c r="K509" s="166"/>
      <c r="L509" s="166"/>
      <c r="M509" s="166"/>
      <c r="U509" s="237">
        <v>0</v>
      </c>
      <c r="V509" s="237">
        <v>0</v>
      </c>
      <c r="W509" s="237">
        <v>0</v>
      </c>
      <c r="X509" s="237">
        <v>0</v>
      </c>
      <c r="Y509" s="237">
        <v>0</v>
      </c>
    </row>
    <row r="510" spans="1:25" ht="15" hidden="1" x14ac:dyDescent="0.2">
      <c r="A510" s="14">
        <v>73</v>
      </c>
      <c r="B510" s="239">
        <v>73</v>
      </c>
      <c r="C510" s="28">
        <f t="shared" si="14"/>
        <v>40897.980000000003</v>
      </c>
      <c r="D510" s="28">
        <f t="shared" si="15"/>
        <v>35848.14</v>
      </c>
      <c r="E510" s="28">
        <f t="shared" si="15"/>
        <v>28987.29</v>
      </c>
      <c r="F510" s="28">
        <f t="shared" si="15"/>
        <v>25134.190000000002</v>
      </c>
      <c r="G510" s="28">
        <f t="shared" si="15"/>
        <v>19144.13</v>
      </c>
      <c r="I510" s="166"/>
      <c r="J510" s="166"/>
      <c r="K510" s="166"/>
      <c r="L510" s="166"/>
      <c r="M510" s="166"/>
      <c r="U510" s="237">
        <v>0</v>
      </c>
      <c r="V510" s="237">
        <v>0</v>
      </c>
      <c r="W510" s="237">
        <v>0</v>
      </c>
      <c r="X510" s="237">
        <v>0</v>
      </c>
      <c r="Y510" s="237">
        <v>0</v>
      </c>
    </row>
    <row r="511" spans="1:25" ht="15" hidden="1" x14ac:dyDescent="0.2">
      <c r="A511" s="14">
        <v>74</v>
      </c>
      <c r="B511" s="239">
        <v>74</v>
      </c>
      <c r="C511" s="28">
        <f t="shared" si="14"/>
        <v>43897.25</v>
      </c>
      <c r="D511" s="28">
        <f t="shared" si="15"/>
        <v>38475.35</v>
      </c>
      <c r="E511" s="28">
        <f t="shared" si="15"/>
        <v>31130.61</v>
      </c>
      <c r="F511" s="28">
        <f t="shared" si="15"/>
        <v>26993.960000000003</v>
      </c>
      <c r="G511" s="28">
        <f t="shared" si="15"/>
        <v>20560.82</v>
      </c>
      <c r="I511" s="166"/>
      <c r="J511" s="166"/>
      <c r="K511" s="166"/>
      <c r="L511" s="166"/>
      <c r="M511" s="166"/>
      <c r="U511" s="237">
        <v>0</v>
      </c>
      <c r="V511" s="237">
        <v>0</v>
      </c>
      <c r="W511" s="237">
        <v>0</v>
      </c>
      <c r="X511" s="237">
        <v>0</v>
      </c>
      <c r="Y511" s="237">
        <v>0</v>
      </c>
    </row>
    <row r="512" spans="1:25" ht="15" hidden="1" x14ac:dyDescent="0.2">
      <c r="A512" s="14">
        <v>75</v>
      </c>
      <c r="B512" s="239">
        <v>75</v>
      </c>
      <c r="C512" s="28">
        <f t="shared" si="14"/>
        <v>47013.65</v>
      </c>
      <c r="D512" s="28">
        <f t="shared" si="15"/>
        <v>41208.03</v>
      </c>
      <c r="E512" s="28">
        <f t="shared" si="15"/>
        <v>33360.85</v>
      </c>
      <c r="F512" s="28">
        <f t="shared" si="15"/>
        <v>28927.93</v>
      </c>
      <c r="G512" s="28">
        <f t="shared" si="15"/>
        <v>22033.690000000002</v>
      </c>
      <c r="I512" s="166"/>
      <c r="J512" s="166"/>
      <c r="K512" s="166"/>
      <c r="L512" s="166"/>
      <c r="M512" s="166"/>
      <c r="U512" s="237">
        <v>0</v>
      </c>
      <c r="V512" s="237">
        <v>0</v>
      </c>
      <c r="W512" s="237">
        <v>0</v>
      </c>
      <c r="X512" s="237">
        <v>0</v>
      </c>
      <c r="Y512" s="237">
        <v>0</v>
      </c>
    </row>
    <row r="513" spans="1:25" ht="15" hidden="1" x14ac:dyDescent="0.2">
      <c r="A513" s="14">
        <v>76</v>
      </c>
      <c r="B513" s="239">
        <v>75</v>
      </c>
      <c r="C513" s="28">
        <f t="shared" si="14"/>
        <v>47013.65</v>
      </c>
      <c r="D513" s="28">
        <f t="shared" si="15"/>
        <v>41208.03</v>
      </c>
      <c r="E513" s="28">
        <f t="shared" si="15"/>
        <v>33360.85</v>
      </c>
      <c r="F513" s="28">
        <f t="shared" si="15"/>
        <v>28927.93</v>
      </c>
      <c r="G513" s="28">
        <f t="shared" si="15"/>
        <v>22033.690000000002</v>
      </c>
      <c r="I513" s="166"/>
      <c r="J513" s="166"/>
      <c r="K513" s="166"/>
      <c r="L513" s="166"/>
      <c r="M513" s="166"/>
      <c r="U513" s="237">
        <v>0</v>
      </c>
      <c r="V513" s="237">
        <v>0</v>
      </c>
      <c r="W513" s="237">
        <v>0</v>
      </c>
      <c r="X513" s="237">
        <v>0</v>
      </c>
      <c r="Y513" s="237">
        <v>0</v>
      </c>
    </row>
    <row r="514" spans="1:25" ht="15" hidden="1" x14ac:dyDescent="0.2">
      <c r="A514" s="14">
        <v>77</v>
      </c>
      <c r="B514" s="239">
        <v>75</v>
      </c>
      <c r="C514" s="28">
        <f t="shared" si="14"/>
        <v>47013.65</v>
      </c>
      <c r="D514" s="28">
        <f t="shared" si="15"/>
        <v>41208.03</v>
      </c>
      <c r="E514" s="28">
        <f t="shared" si="15"/>
        <v>33360.85</v>
      </c>
      <c r="F514" s="28">
        <f t="shared" si="15"/>
        <v>28927.93</v>
      </c>
      <c r="G514" s="28">
        <f t="shared" si="15"/>
        <v>22033.690000000002</v>
      </c>
      <c r="I514" s="166"/>
      <c r="J514" s="166"/>
      <c r="K514" s="166"/>
      <c r="L514" s="166"/>
      <c r="M514" s="166"/>
      <c r="U514" s="237">
        <v>0</v>
      </c>
      <c r="V514" s="237">
        <v>0</v>
      </c>
      <c r="W514" s="237">
        <v>0</v>
      </c>
      <c r="X514" s="237">
        <v>0</v>
      </c>
      <c r="Y514" s="237">
        <v>0</v>
      </c>
    </row>
    <row r="515" spans="1:25" ht="15" hidden="1" x14ac:dyDescent="0.2">
      <c r="A515" s="14">
        <v>78</v>
      </c>
      <c r="B515" s="239">
        <v>75</v>
      </c>
      <c r="C515" s="28">
        <f t="shared" si="14"/>
        <v>47013.65</v>
      </c>
      <c r="D515" s="28">
        <f t="shared" si="15"/>
        <v>41208.03</v>
      </c>
      <c r="E515" s="28">
        <f t="shared" si="15"/>
        <v>33360.85</v>
      </c>
      <c r="F515" s="28">
        <f t="shared" si="15"/>
        <v>28927.93</v>
      </c>
      <c r="G515" s="28">
        <f t="shared" si="15"/>
        <v>22033.690000000002</v>
      </c>
      <c r="I515" s="166"/>
      <c r="J515" s="166"/>
      <c r="K515" s="166"/>
      <c r="L515" s="166"/>
      <c r="M515" s="166"/>
      <c r="U515" s="237">
        <v>0</v>
      </c>
      <c r="V515" s="237">
        <v>0</v>
      </c>
      <c r="W515" s="237">
        <v>0</v>
      </c>
      <c r="X515" s="237">
        <v>0</v>
      </c>
      <c r="Y515" s="237">
        <v>0</v>
      </c>
    </row>
    <row r="516" spans="1:25" ht="15" hidden="1" x14ac:dyDescent="0.2">
      <c r="A516" s="14">
        <v>79</v>
      </c>
      <c r="B516" s="239">
        <v>75</v>
      </c>
      <c r="C516" s="28">
        <f t="shared" si="14"/>
        <v>47013.65</v>
      </c>
      <c r="D516" s="28">
        <f t="shared" si="15"/>
        <v>41208.03</v>
      </c>
      <c r="E516" s="28">
        <f t="shared" si="15"/>
        <v>33360.85</v>
      </c>
      <c r="F516" s="28">
        <f t="shared" si="15"/>
        <v>28927.93</v>
      </c>
      <c r="G516" s="28">
        <f t="shared" si="15"/>
        <v>22033.690000000002</v>
      </c>
      <c r="I516" s="166"/>
      <c r="J516" s="166"/>
      <c r="K516" s="166"/>
      <c r="L516" s="166"/>
      <c r="M516" s="166"/>
      <c r="U516" s="237">
        <v>0</v>
      </c>
      <c r="V516" s="237">
        <v>0</v>
      </c>
      <c r="W516" s="237">
        <v>0</v>
      </c>
      <c r="X516" s="237">
        <v>0</v>
      </c>
      <c r="Y516" s="237">
        <v>0</v>
      </c>
    </row>
    <row r="517" spans="1:25" ht="15" hidden="1" x14ac:dyDescent="0.2">
      <c r="A517" s="14">
        <v>80</v>
      </c>
      <c r="B517" s="239">
        <v>75</v>
      </c>
      <c r="C517" s="28">
        <f t="shared" si="14"/>
        <v>47013.65</v>
      </c>
      <c r="D517" s="28">
        <f t="shared" si="15"/>
        <v>41208.03</v>
      </c>
      <c r="E517" s="28">
        <f t="shared" si="15"/>
        <v>33360.85</v>
      </c>
      <c r="F517" s="28">
        <f t="shared" si="15"/>
        <v>28927.93</v>
      </c>
      <c r="G517" s="28">
        <f t="shared" si="15"/>
        <v>22033.690000000002</v>
      </c>
      <c r="I517" s="166"/>
      <c r="J517" s="166"/>
      <c r="K517" s="166"/>
      <c r="L517" s="166"/>
      <c r="M517" s="166"/>
      <c r="U517" s="237">
        <v>0</v>
      </c>
      <c r="V517" s="237">
        <v>0</v>
      </c>
      <c r="W517" s="237">
        <v>0</v>
      </c>
      <c r="X517" s="237">
        <v>0</v>
      </c>
      <c r="Y517" s="237">
        <v>0</v>
      </c>
    </row>
    <row r="518" spans="1:25" ht="15" hidden="1" x14ac:dyDescent="0.2">
      <c r="A518" s="14">
        <v>81</v>
      </c>
      <c r="B518" s="239">
        <v>75</v>
      </c>
      <c r="C518" s="28">
        <f t="shared" si="14"/>
        <v>47013.65</v>
      </c>
      <c r="D518" s="28">
        <f t="shared" si="15"/>
        <v>41208.03</v>
      </c>
      <c r="E518" s="28">
        <f t="shared" si="15"/>
        <v>33360.85</v>
      </c>
      <c r="F518" s="28">
        <f t="shared" si="15"/>
        <v>28927.93</v>
      </c>
      <c r="G518" s="28">
        <f t="shared" si="15"/>
        <v>22033.690000000002</v>
      </c>
      <c r="I518" s="166"/>
      <c r="J518" s="166"/>
      <c r="K518" s="166"/>
      <c r="L518" s="166"/>
      <c r="M518" s="166"/>
      <c r="U518" s="237">
        <v>0</v>
      </c>
      <c r="V518" s="237">
        <v>0</v>
      </c>
      <c r="W518" s="237">
        <v>0</v>
      </c>
      <c r="X518" s="237">
        <v>0</v>
      </c>
      <c r="Y518" s="237">
        <v>0</v>
      </c>
    </row>
    <row r="519" spans="1:25" ht="15" hidden="1" x14ac:dyDescent="0.2">
      <c r="A519" s="14">
        <v>82</v>
      </c>
      <c r="B519" s="239">
        <v>75</v>
      </c>
      <c r="C519" s="28">
        <f t="shared" si="14"/>
        <v>47013.65</v>
      </c>
      <c r="D519" s="28">
        <f t="shared" ref="D519:G519" si="16">D70*$K$4</f>
        <v>41208.03</v>
      </c>
      <c r="E519" s="28">
        <f t="shared" si="16"/>
        <v>33360.85</v>
      </c>
      <c r="F519" s="28">
        <f t="shared" si="16"/>
        <v>28927.93</v>
      </c>
      <c r="G519" s="28">
        <f t="shared" si="16"/>
        <v>22033.690000000002</v>
      </c>
      <c r="I519" s="166"/>
      <c r="J519" s="166"/>
      <c r="K519" s="166"/>
      <c r="L519" s="166"/>
      <c r="M519" s="166"/>
      <c r="U519" s="237">
        <v>0</v>
      </c>
      <c r="V519" s="237">
        <v>0</v>
      </c>
      <c r="W519" s="237">
        <v>0</v>
      </c>
      <c r="X519" s="237">
        <v>0</v>
      </c>
      <c r="Y519" s="237">
        <v>0</v>
      </c>
    </row>
    <row r="520" spans="1:25" ht="15" hidden="1" x14ac:dyDescent="0.2">
      <c r="A520" s="14">
        <v>83</v>
      </c>
      <c r="B520" s="239">
        <v>75</v>
      </c>
      <c r="C520" s="28">
        <f t="shared" ref="C520:G524" si="17">C71*$K$4</f>
        <v>47013.65</v>
      </c>
      <c r="D520" s="28">
        <f t="shared" si="17"/>
        <v>41208.03</v>
      </c>
      <c r="E520" s="28">
        <f t="shared" si="17"/>
        <v>33360.85</v>
      </c>
      <c r="F520" s="28">
        <f t="shared" si="17"/>
        <v>28927.93</v>
      </c>
      <c r="G520" s="28">
        <f t="shared" si="17"/>
        <v>22033.690000000002</v>
      </c>
      <c r="I520" s="166"/>
      <c r="J520" s="166"/>
      <c r="K520" s="166"/>
      <c r="L520" s="166"/>
      <c r="M520" s="166"/>
      <c r="U520" s="237">
        <v>0</v>
      </c>
      <c r="V520" s="237">
        <v>0</v>
      </c>
      <c r="W520" s="237">
        <v>0</v>
      </c>
      <c r="X520" s="237">
        <v>0</v>
      </c>
      <c r="Y520" s="237">
        <v>0</v>
      </c>
    </row>
    <row r="521" spans="1:25" ht="15" hidden="1" x14ac:dyDescent="0.2">
      <c r="A521" s="14">
        <v>84</v>
      </c>
      <c r="B521" s="239">
        <v>75</v>
      </c>
      <c r="C521" s="28">
        <f t="shared" si="17"/>
        <v>47013.65</v>
      </c>
      <c r="D521" s="28">
        <f t="shared" si="17"/>
        <v>41208.03</v>
      </c>
      <c r="E521" s="28">
        <f t="shared" si="17"/>
        <v>33360.85</v>
      </c>
      <c r="F521" s="28">
        <f t="shared" si="17"/>
        <v>28927.93</v>
      </c>
      <c r="G521" s="28">
        <f t="shared" si="17"/>
        <v>22033.690000000002</v>
      </c>
      <c r="I521" s="166"/>
      <c r="J521" s="166"/>
      <c r="K521" s="166"/>
      <c r="L521" s="166"/>
      <c r="M521" s="166"/>
      <c r="U521" s="237">
        <v>0</v>
      </c>
      <c r="V521" s="237">
        <v>0</v>
      </c>
      <c r="W521" s="237">
        <v>0</v>
      </c>
      <c r="X521" s="237">
        <v>0</v>
      </c>
      <c r="Y521" s="237">
        <v>0</v>
      </c>
    </row>
    <row r="522" spans="1:25" ht="15" hidden="1" x14ac:dyDescent="0.2">
      <c r="A522" s="14">
        <v>1</v>
      </c>
      <c r="B522" s="240" t="s">
        <v>92</v>
      </c>
      <c r="C522" s="28">
        <f t="shared" si="17"/>
        <v>2230.2400000000002</v>
      </c>
      <c r="D522" s="28">
        <f t="shared" si="17"/>
        <v>1954.64</v>
      </c>
      <c r="E522" s="28">
        <f t="shared" si="17"/>
        <v>1634.52</v>
      </c>
      <c r="F522" s="28">
        <f t="shared" si="17"/>
        <v>1417.75</v>
      </c>
      <c r="G522" s="28">
        <f t="shared" si="17"/>
        <v>1080.1400000000001</v>
      </c>
      <c r="I522" s="166"/>
      <c r="J522" s="166"/>
      <c r="K522" s="166"/>
      <c r="L522" s="166"/>
      <c r="M522" s="166"/>
      <c r="U522" s="237">
        <v>0</v>
      </c>
      <c r="V522" s="237">
        <v>0</v>
      </c>
      <c r="W522" s="237">
        <v>0</v>
      </c>
      <c r="X522" s="237">
        <v>0</v>
      </c>
      <c r="Y522" s="237">
        <v>0</v>
      </c>
    </row>
    <row r="523" spans="1:25" ht="15" hidden="1" x14ac:dyDescent="0.2">
      <c r="A523" s="14">
        <v>2</v>
      </c>
      <c r="B523" s="240" t="s">
        <v>93</v>
      </c>
      <c r="C523" s="28">
        <f t="shared" si="17"/>
        <v>3788.9700000000003</v>
      </c>
      <c r="D523" s="28">
        <f t="shared" si="17"/>
        <v>3322.04</v>
      </c>
      <c r="E523" s="28">
        <f t="shared" si="17"/>
        <v>2778.26</v>
      </c>
      <c r="F523" s="28">
        <f t="shared" si="17"/>
        <v>2409.9100000000003</v>
      </c>
      <c r="G523" s="28">
        <f t="shared" si="17"/>
        <v>1835.92</v>
      </c>
      <c r="I523" s="166"/>
      <c r="J523" s="166"/>
      <c r="K523" s="166"/>
      <c r="L523" s="166"/>
      <c r="M523" s="166"/>
      <c r="U523" s="237">
        <v>0</v>
      </c>
      <c r="V523" s="237">
        <v>0</v>
      </c>
      <c r="W523" s="237">
        <v>0</v>
      </c>
      <c r="X523" s="237">
        <v>0</v>
      </c>
      <c r="Y523" s="237">
        <v>0</v>
      </c>
    </row>
    <row r="524" spans="1:25" ht="16" hidden="1" thickBot="1" x14ac:dyDescent="0.25">
      <c r="A524" s="14">
        <v>3</v>
      </c>
      <c r="B524" s="240" t="s">
        <v>94</v>
      </c>
      <c r="C524" s="28">
        <f t="shared" si="17"/>
        <v>5349.8200000000006</v>
      </c>
      <c r="D524" s="28">
        <f t="shared" si="17"/>
        <v>4688.91</v>
      </c>
      <c r="E524" s="28">
        <f t="shared" si="17"/>
        <v>3922</v>
      </c>
      <c r="F524" s="28">
        <f t="shared" si="17"/>
        <v>3401.01</v>
      </c>
      <c r="G524" s="28">
        <f t="shared" si="17"/>
        <v>2591.17</v>
      </c>
      <c r="I524" s="166"/>
      <c r="J524" s="166"/>
      <c r="K524" s="166"/>
      <c r="L524" s="166"/>
      <c r="M524" s="166"/>
      <c r="U524" s="237">
        <v>0</v>
      </c>
      <c r="V524" s="237">
        <v>0</v>
      </c>
      <c r="W524" s="237">
        <v>0</v>
      </c>
      <c r="X524" s="237">
        <v>0</v>
      </c>
      <c r="Y524" s="237">
        <v>0</v>
      </c>
    </row>
    <row r="525" spans="1:25" ht="14" hidden="1" thickBot="1" x14ac:dyDescent="0.2">
      <c r="A525" s="19"/>
      <c r="B525" s="19"/>
      <c r="C525" s="19"/>
      <c r="D525" s="19"/>
      <c r="E525" s="19"/>
      <c r="F525" s="19"/>
      <c r="G525" s="19"/>
    </row>
    <row r="526" spans="1:25" ht="18" hidden="1" x14ac:dyDescent="0.2">
      <c r="A526" s="317" t="s">
        <v>13</v>
      </c>
      <c r="B526" s="318"/>
      <c r="C526" s="318"/>
      <c r="D526" s="318"/>
      <c r="E526" s="318"/>
      <c r="F526" s="318"/>
      <c r="G526" s="319"/>
    </row>
    <row r="527" spans="1:25" ht="18" hidden="1" x14ac:dyDescent="0.2">
      <c r="A527" s="320" t="s">
        <v>7</v>
      </c>
      <c r="B527" s="321"/>
      <c r="C527" s="321"/>
      <c r="D527" s="321"/>
      <c r="E527" s="321"/>
      <c r="F527" s="321"/>
      <c r="G527" s="322"/>
    </row>
    <row r="528" spans="1:25" hidden="1" x14ac:dyDescent="0.15">
      <c r="A528" s="314" t="s">
        <v>0</v>
      </c>
      <c r="B528" s="315"/>
      <c r="C528" s="315"/>
      <c r="D528" s="315"/>
      <c r="E528" s="315"/>
      <c r="F528" s="315"/>
      <c r="G528" s="316"/>
      <c r="H528" s="29"/>
    </row>
    <row r="529" spans="1:25" hidden="1" x14ac:dyDescent="0.15">
      <c r="A529" s="14" t="s">
        <v>1</v>
      </c>
      <c r="B529" s="15" t="s">
        <v>1</v>
      </c>
      <c r="C529" s="30">
        <v>2000</v>
      </c>
      <c r="D529" s="30">
        <v>3500</v>
      </c>
      <c r="E529" s="6">
        <v>5000</v>
      </c>
      <c r="F529" s="16"/>
      <c r="G529" s="18"/>
      <c r="U529" s="236">
        <v>2</v>
      </c>
      <c r="V529" s="236">
        <v>6</v>
      </c>
      <c r="W529" s="236">
        <v>10</v>
      </c>
      <c r="X529" s="236">
        <v>14</v>
      </c>
      <c r="Y529" s="236"/>
    </row>
    <row r="530" spans="1:25" ht="15" hidden="1" x14ac:dyDescent="0.2">
      <c r="A530" s="14">
        <v>18</v>
      </c>
      <c r="B530" s="5">
        <v>18</v>
      </c>
      <c r="C530" s="28">
        <f>C155*$K$4</f>
        <v>3467.26</v>
      </c>
      <c r="D530" s="28">
        <f t="shared" ref="D530:F530" si="18">D155*$K$4</f>
        <v>3145.02</v>
      </c>
      <c r="E530" s="28">
        <f t="shared" si="18"/>
        <v>2365.92</v>
      </c>
      <c r="F530" s="28">
        <f t="shared" si="18"/>
        <v>1728.3300000000002</v>
      </c>
      <c r="G530" s="28">
        <v>0</v>
      </c>
      <c r="I530" s="166"/>
      <c r="J530" s="166"/>
      <c r="K530" s="166"/>
      <c r="L530" s="166"/>
      <c r="U530" s="237">
        <v>0</v>
      </c>
      <c r="V530" s="237">
        <v>0</v>
      </c>
      <c r="W530" s="237">
        <v>0</v>
      </c>
      <c r="X530" s="237">
        <v>0</v>
      </c>
      <c r="Y530" s="237"/>
    </row>
    <row r="531" spans="1:25" ht="15" hidden="1" x14ac:dyDescent="0.2">
      <c r="A531" s="14">
        <v>19</v>
      </c>
      <c r="B531" s="5">
        <v>18</v>
      </c>
      <c r="C531" s="28">
        <f t="shared" ref="C531:F594" si="19">C156*$K$4</f>
        <v>3467.26</v>
      </c>
      <c r="D531" s="28">
        <f t="shared" si="19"/>
        <v>3145.02</v>
      </c>
      <c r="E531" s="28">
        <f t="shared" si="19"/>
        <v>2365.92</v>
      </c>
      <c r="F531" s="28">
        <f t="shared" si="19"/>
        <v>1728.3300000000002</v>
      </c>
      <c r="G531" s="28">
        <v>0</v>
      </c>
      <c r="I531" s="166"/>
      <c r="J531" s="166"/>
      <c r="K531" s="166"/>
      <c r="L531" s="166"/>
      <c r="U531" s="237">
        <v>0</v>
      </c>
      <c r="V531" s="237">
        <v>0</v>
      </c>
      <c r="W531" s="237">
        <v>0</v>
      </c>
      <c r="X531" s="237">
        <v>0</v>
      </c>
      <c r="Y531" s="237"/>
    </row>
    <row r="532" spans="1:25" ht="15" hidden="1" x14ac:dyDescent="0.2">
      <c r="A532" s="14">
        <v>20</v>
      </c>
      <c r="B532" s="5">
        <v>18</v>
      </c>
      <c r="C532" s="28">
        <f t="shared" si="19"/>
        <v>3467.26</v>
      </c>
      <c r="D532" s="28">
        <f t="shared" si="19"/>
        <v>3145.02</v>
      </c>
      <c r="E532" s="28">
        <f t="shared" si="19"/>
        <v>2365.92</v>
      </c>
      <c r="F532" s="28">
        <f t="shared" si="19"/>
        <v>1728.3300000000002</v>
      </c>
      <c r="G532" s="28">
        <v>0</v>
      </c>
      <c r="I532" s="166"/>
      <c r="J532" s="166"/>
      <c r="K532" s="166"/>
      <c r="L532" s="166"/>
      <c r="U532" s="237">
        <v>0</v>
      </c>
      <c r="V532" s="237">
        <v>0</v>
      </c>
      <c r="W532" s="237">
        <v>0</v>
      </c>
      <c r="X532" s="237">
        <v>0</v>
      </c>
      <c r="Y532" s="237"/>
    </row>
    <row r="533" spans="1:25" ht="15" hidden="1" x14ac:dyDescent="0.2">
      <c r="A533" s="14">
        <v>21</v>
      </c>
      <c r="B533" s="5">
        <v>18</v>
      </c>
      <c r="C533" s="28">
        <f t="shared" si="19"/>
        <v>3467.26</v>
      </c>
      <c r="D533" s="28">
        <f t="shared" si="19"/>
        <v>3145.02</v>
      </c>
      <c r="E533" s="28">
        <f t="shared" si="19"/>
        <v>2365.92</v>
      </c>
      <c r="F533" s="28">
        <f t="shared" si="19"/>
        <v>1728.3300000000002</v>
      </c>
      <c r="G533" s="28">
        <v>0</v>
      </c>
      <c r="I533" s="166"/>
      <c r="J533" s="166"/>
      <c r="K533" s="166"/>
      <c r="L533" s="166"/>
      <c r="U533" s="237">
        <v>0</v>
      </c>
      <c r="V533" s="237">
        <v>0</v>
      </c>
      <c r="W533" s="237">
        <v>0</v>
      </c>
      <c r="X533" s="237">
        <v>0</v>
      </c>
      <c r="Y533" s="237"/>
    </row>
    <row r="534" spans="1:25" ht="15" hidden="1" x14ac:dyDescent="0.2">
      <c r="A534" s="14">
        <v>22</v>
      </c>
      <c r="B534" s="5">
        <v>18</v>
      </c>
      <c r="C534" s="28">
        <f t="shared" si="19"/>
        <v>3467.26</v>
      </c>
      <c r="D534" s="28">
        <f t="shared" si="19"/>
        <v>3145.02</v>
      </c>
      <c r="E534" s="28">
        <f t="shared" si="19"/>
        <v>2365.92</v>
      </c>
      <c r="F534" s="28">
        <f t="shared" si="19"/>
        <v>1728.3300000000002</v>
      </c>
      <c r="G534" s="28">
        <v>0</v>
      </c>
      <c r="I534" s="166"/>
      <c r="J534" s="166"/>
      <c r="K534" s="166"/>
      <c r="L534" s="166"/>
      <c r="U534" s="237">
        <v>0</v>
      </c>
      <c r="V534" s="237">
        <v>0</v>
      </c>
      <c r="W534" s="237">
        <v>0</v>
      </c>
      <c r="X534" s="237">
        <v>0</v>
      </c>
      <c r="Y534" s="237"/>
    </row>
    <row r="535" spans="1:25" ht="15" hidden="1" x14ac:dyDescent="0.2">
      <c r="A535" s="14">
        <v>23</v>
      </c>
      <c r="B535" s="5">
        <v>18</v>
      </c>
      <c r="C535" s="28">
        <f t="shared" si="19"/>
        <v>3467.26</v>
      </c>
      <c r="D535" s="28">
        <f t="shared" si="19"/>
        <v>3145.02</v>
      </c>
      <c r="E535" s="28">
        <f t="shared" si="19"/>
        <v>2365.92</v>
      </c>
      <c r="F535" s="28">
        <f t="shared" si="19"/>
        <v>1728.3300000000002</v>
      </c>
      <c r="G535" s="28">
        <v>0</v>
      </c>
      <c r="I535" s="166"/>
      <c r="J535" s="166"/>
      <c r="K535" s="166"/>
      <c r="L535" s="166"/>
      <c r="U535" s="237">
        <v>0</v>
      </c>
      <c r="V535" s="237">
        <v>0</v>
      </c>
      <c r="W535" s="237">
        <v>0</v>
      </c>
      <c r="X535" s="237">
        <v>0</v>
      </c>
      <c r="Y535" s="237"/>
    </row>
    <row r="536" spans="1:25" ht="15" hidden="1" x14ac:dyDescent="0.2">
      <c r="A536" s="14">
        <v>24</v>
      </c>
      <c r="B536" s="5">
        <v>18</v>
      </c>
      <c r="C536" s="28">
        <f t="shared" si="19"/>
        <v>3467.26</v>
      </c>
      <c r="D536" s="28">
        <f t="shared" si="19"/>
        <v>3145.02</v>
      </c>
      <c r="E536" s="28">
        <f t="shared" si="19"/>
        <v>2365.92</v>
      </c>
      <c r="F536" s="28">
        <f t="shared" si="19"/>
        <v>1728.3300000000002</v>
      </c>
      <c r="G536" s="28">
        <v>0</v>
      </c>
      <c r="I536" s="166"/>
      <c r="J536" s="166"/>
      <c r="K536" s="166"/>
      <c r="L536" s="166"/>
      <c r="U536" s="237">
        <v>0</v>
      </c>
      <c r="V536" s="237">
        <v>0</v>
      </c>
      <c r="W536" s="237">
        <v>0</v>
      </c>
      <c r="X536" s="237">
        <v>0</v>
      </c>
      <c r="Y536" s="237"/>
    </row>
    <row r="537" spans="1:25" ht="15" hidden="1" x14ac:dyDescent="0.2">
      <c r="A537" s="14">
        <v>25</v>
      </c>
      <c r="B537" s="5">
        <v>25</v>
      </c>
      <c r="C537" s="28">
        <f t="shared" si="19"/>
        <v>3705.76</v>
      </c>
      <c r="D537" s="28">
        <f t="shared" si="19"/>
        <v>3360.73</v>
      </c>
      <c r="E537" s="28">
        <f t="shared" si="19"/>
        <v>2501.6</v>
      </c>
      <c r="F537" s="28">
        <f t="shared" si="19"/>
        <v>1827.97</v>
      </c>
      <c r="G537" s="28">
        <v>0</v>
      </c>
      <c r="I537" s="166"/>
      <c r="J537" s="166"/>
      <c r="K537" s="166"/>
      <c r="L537" s="166"/>
      <c r="U537" s="237">
        <v>0</v>
      </c>
      <c r="V537" s="237">
        <v>0</v>
      </c>
      <c r="W537" s="237">
        <v>0</v>
      </c>
      <c r="X537" s="237">
        <v>0</v>
      </c>
      <c r="Y537" s="237"/>
    </row>
    <row r="538" spans="1:25" ht="15" hidden="1" x14ac:dyDescent="0.2">
      <c r="A538" s="14">
        <v>26</v>
      </c>
      <c r="B538" s="5">
        <v>25</v>
      </c>
      <c r="C538" s="28">
        <f t="shared" si="19"/>
        <v>3705.76</v>
      </c>
      <c r="D538" s="28">
        <f t="shared" si="19"/>
        <v>3360.73</v>
      </c>
      <c r="E538" s="28">
        <f t="shared" si="19"/>
        <v>2501.6</v>
      </c>
      <c r="F538" s="28">
        <f t="shared" si="19"/>
        <v>1827.97</v>
      </c>
      <c r="G538" s="28">
        <v>0</v>
      </c>
      <c r="I538" s="166"/>
      <c r="J538" s="166"/>
      <c r="K538" s="166"/>
      <c r="L538" s="166"/>
      <c r="U538" s="237">
        <v>0</v>
      </c>
      <c r="V538" s="237">
        <v>0</v>
      </c>
      <c r="W538" s="237">
        <v>0</v>
      </c>
      <c r="X538" s="237">
        <v>0</v>
      </c>
      <c r="Y538" s="237"/>
    </row>
    <row r="539" spans="1:25" ht="15" hidden="1" x14ac:dyDescent="0.2">
      <c r="A539" s="14">
        <v>27</v>
      </c>
      <c r="B539" s="5">
        <v>25</v>
      </c>
      <c r="C539" s="28">
        <f t="shared" si="19"/>
        <v>3705.76</v>
      </c>
      <c r="D539" s="28">
        <f t="shared" si="19"/>
        <v>3360.73</v>
      </c>
      <c r="E539" s="28">
        <f t="shared" si="19"/>
        <v>2501.6</v>
      </c>
      <c r="F539" s="28">
        <f t="shared" si="19"/>
        <v>1827.97</v>
      </c>
      <c r="G539" s="28">
        <v>0</v>
      </c>
      <c r="I539" s="166"/>
      <c r="J539" s="166"/>
      <c r="K539" s="166"/>
      <c r="L539" s="166"/>
      <c r="U539" s="237">
        <v>0</v>
      </c>
      <c r="V539" s="237">
        <v>0</v>
      </c>
      <c r="W539" s="237">
        <v>0</v>
      </c>
      <c r="X539" s="237">
        <v>0</v>
      </c>
      <c r="Y539" s="237"/>
    </row>
    <row r="540" spans="1:25" ht="15" hidden="1" x14ac:dyDescent="0.2">
      <c r="A540" s="14">
        <v>28</v>
      </c>
      <c r="B540" s="5">
        <v>25</v>
      </c>
      <c r="C540" s="28">
        <f t="shared" si="19"/>
        <v>3705.76</v>
      </c>
      <c r="D540" s="28">
        <f t="shared" si="19"/>
        <v>3360.73</v>
      </c>
      <c r="E540" s="28">
        <f t="shared" si="19"/>
        <v>2501.6</v>
      </c>
      <c r="F540" s="28">
        <f t="shared" si="19"/>
        <v>1827.97</v>
      </c>
      <c r="G540" s="28">
        <v>0</v>
      </c>
      <c r="I540" s="166"/>
      <c r="J540" s="166"/>
      <c r="K540" s="166"/>
      <c r="L540" s="166"/>
      <c r="U540" s="237">
        <v>0</v>
      </c>
      <c r="V540" s="237">
        <v>0</v>
      </c>
      <c r="W540" s="237">
        <v>0</v>
      </c>
      <c r="X540" s="237">
        <v>0</v>
      </c>
      <c r="Y540" s="237"/>
    </row>
    <row r="541" spans="1:25" ht="15" hidden="1" x14ac:dyDescent="0.2">
      <c r="A541" s="14">
        <v>29</v>
      </c>
      <c r="B541" s="5">
        <v>25</v>
      </c>
      <c r="C541" s="28">
        <f t="shared" si="19"/>
        <v>3705.76</v>
      </c>
      <c r="D541" s="28">
        <f t="shared" si="19"/>
        <v>3360.73</v>
      </c>
      <c r="E541" s="28">
        <f t="shared" si="19"/>
        <v>2501.6</v>
      </c>
      <c r="F541" s="28">
        <f t="shared" si="19"/>
        <v>1827.97</v>
      </c>
      <c r="G541" s="28">
        <v>0</v>
      </c>
      <c r="I541" s="166"/>
      <c r="J541" s="166"/>
      <c r="K541" s="166"/>
      <c r="L541" s="166"/>
      <c r="U541" s="237">
        <v>0</v>
      </c>
      <c r="V541" s="237">
        <v>0</v>
      </c>
      <c r="W541" s="237">
        <v>0</v>
      </c>
      <c r="X541" s="237">
        <v>0</v>
      </c>
      <c r="Y541" s="237"/>
    </row>
    <row r="542" spans="1:25" ht="15" hidden="1" x14ac:dyDescent="0.2">
      <c r="A542" s="14">
        <v>30</v>
      </c>
      <c r="B542" s="5">
        <v>30</v>
      </c>
      <c r="C542" s="28">
        <f t="shared" si="19"/>
        <v>4120.22</v>
      </c>
      <c r="D542" s="28">
        <f t="shared" si="19"/>
        <v>3739.15</v>
      </c>
      <c r="E542" s="28">
        <f t="shared" si="19"/>
        <v>2746.46</v>
      </c>
      <c r="F542" s="28">
        <f t="shared" si="19"/>
        <v>2006.0500000000002</v>
      </c>
      <c r="G542" s="28">
        <v>0</v>
      </c>
      <c r="I542" s="166"/>
      <c r="J542" s="166"/>
      <c r="K542" s="166"/>
      <c r="L542" s="166"/>
      <c r="U542" s="237">
        <v>0</v>
      </c>
      <c r="V542" s="237">
        <v>0</v>
      </c>
      <c r="W542" s="237">
        <v>0</v>
      </c>
      <c r="X542" s="237">
        <v>0</v>
      </c>
      <c r="Y542" s="237"/>
    </row>
    <row r="543" spans="1:25" ht="15" hidden="1" x14ac:dyDescent="0.2">
      <c r="A543" s="14">
        <v>31</v>
      </c>
      <c r="B543" s="5">
        <v>30</v>
      </c>
      <c r="C543" s="28">
        <f t="shared" si="19"/>
        <v>4120.22</v>
      </c>
      <c r="D543" s="28">
        <f t="shared" si="19"/>
        <v>3739.15</v>
      </c>
      <c r="E543" s="28">
        <f t="shared" si="19"/>
        <v>2746.46</v>
      </c>
      <c r="F543" s="28">
        <f t="shared" si="19"/>
        <v>2006.0500000000002</v>
      </c>
      <c r="G543" s="28">
        <v>0</v>
      </c>
      <c r="I543" s="166"/>
      <c r="J543" s="166"/>
      <c r="K543" s="166"/>
      <c r="L543" s="166"/>
      <c r="U543" s="237">
        <v>0</v>
      </c>
      <c r="V543" s="237">
        <v>0</v>
      </c>
      <c r="W543" s="237">
        <v>0</v>
      </c>
      <c r="X543" s="237">
        <v>0</v>
      </c>
      <c r="Y543" s="237"/>
    </row>
    <row r="544" spans="1:25" ht="15" hidden="1" x14ac:dyDescent="0.2">
      <c r="A544" s="14">
        <v>32</v>
      </c>
      <c r="B544" s="5">
        <v>30</v>
      </c>
      <c r="C544" s="28">
        <f t="shared" si="19"/>
        <v>4120.22</v>
      </c>
      <c r="D544" s="28">
        <f t="shared" si="19"/>
        <v>3739.15</v>
      </c>
      <c r="E544" s="28">
        <f t="shared" si="19"/>
        <v>2746.46</v>
      </c>
      <c r="F544" s="28">
        <f t="shared" si="19"/>
        <v>2006.0500000000002</v>
      </c>
      <c r="G544" s="28">
        <v>0</v>
      </c>
      <c r="I544" s="166"/>
      <c r="J544" s="166"/>
      <c r="K544" s="166"/>
      <c r="L544" s="166"/>
      <c r="U544" s="237">
        <v>0</v>
      </c>
      <c r="V544" s="237">
        <v>0</v>
      </c>
      <c r="W544" s="237">
        <v>0</v>
      </c>
      <c r="X544" s="237">
        <v>0</v>
      </c>
      <c r="Y544" s="237"/>
    </row>
    <row r="545" spans="1:25" ht="15" hidden="1" x14ac:dyDescent="0.2">
      <c r="A545" s="14">
        <v>33</v>
      </c>
      <c r="B545" s="5">
        <v>30</v>
      </c>
      <c r="C545" s="28">
        <f t="shared" si="19"/>
        <v>4120.22</v>
      </c>
      <c r="D545" s="28">
        <f t="shared" si="19"/>
        <v>3739.15</v>
      </c>
      <c r="E545" s="28">
        <f t="shared" si="19"/>
        <v>2746.46</v>
      </c>
      <c r="F545" s="28">
        <f t="shared" si="19"/>
        <v>2006.0500000000002</v>
      </c>
      <c r="G545" s="28">
        <v>0</v>
      </c>
      <c r="I545" s="166"/>
      <c r="J545" s="166"/>
      <c r="K545" s="166"/>
      <c r="L545" s="166"/>
      <c r="U545" s="237">
        <v>0</v>
      </c>
      <c r="V545" s="237">
        <v>0</v>
      </c>
      <c r="W545" s="237">
        <v>0</v>
      </c>
      <c r="X545" s="237">
        <v>0</v>
      </c>
      <c r="Y545" s="237"/>
    </row>
    <row r="546" spans="1:25" ht="15" hidden="1" x14ac:dyDescent="0.2">
      <c r="A546" s="14">
        <v>34</v>
      </c>
      <c r="B546" s="5">
        <v>30</v>
      </c>
      <c r="C546" s="28">
        <f t="shared" si="19"/>
        <v>4120.22</v>
      </c>
      <c r="D546" s="28">
        <f t="shared" si="19"/>
        <v>3739.15</v>
      </c>
      <c r="E546" s="28">
        <f t="shared" si="19"/>
        <v>2746.46</v>
      </c>
      <c r="F546" s="28">
        <f t="shared" si="19"/>
        <v>2006.0500000000002</v>
      </c>
      <c r="G546" s="28">
        <v>0</v>
      </c>
      <c r="I546" s="166"/>
      <c r="J546" s="166"/>
      <c r="K546" s="166"/>
      <c r="L546" s="166"/>
      <c r="U546" s="237">
        <v>0</v>
      </c>
      <c r="V546" s="237">
        <v>0</v>
      </c>
      <c r="W546" s="237">
        <v>0</v>
      </c>
      <c r="X546" s="237">
        <v>0</v>
      </c>
      <c r="Y546" s="237"/>
    </row>
    <row r="547" spans="1:25" ht="15" hidden="1" x14ac:dyDescent="0.2">
      <c r="A547" s="14">
        <v>35</v>
      </c>
      <c r="B547" s="5">
        <v>35</v>
      </c>
      <c r="C547" s="28">
        <f t="shared" si="19"/>
        <v>4597.75</v>
      </c>
      <c r="D547" s="28">
        <f t="shared" si="19"/>
        <v>4173.22</v>
      </c>
      <c r="E547" s="28">
        <f t="shared" si="19"/>
        <v>3035.84</v>
      </c>
      <c r="F547" s="28">
        <f t="shared" si="19"/>
        <v>2217.52</v>
      </c>
      <c r="G547" s="28">
        <v>0</v>
      </c>
      <c r="I547" s="166"/>
      <c r="J547" s="166"/>
      <c r="K547" s="166"/>
      <c r="L547" s="166"/>
      <c r="U547" s="237">
        <v>0</v>
      </c>
      <c r="V547" s="237">
        <v>0</v>
      </c>
      <c r="W547" s="237">
        <v>0</v>
      </c>
      <c r="X547" s="237">
        <v>0</v>
      </c>
      <c r="Y547" s="237"/>
    </row>
    <row r="548" spans="1:25" ht="15" hidden="1" x14ac:dyDescent="0.2">
      <c r="A548" s="14">
        <v>36</v>
      </c>
      <c r="B548" s="5">
        <v>35</v>
      </c>
      <c r="C548" s="28">
        <f t="shared" si="19"/>
        <v>4597.75</v>
      </c>
      <c r="D548" s="28">
        <f t="shared" si="19"/>
        <v>4173.22</v>
      </c>
      <c r="E548" s="28">
        <f t="shared" si="19"/>
        <v>3035.84</v>
      </c>
      <c r="F548" s="28">
        <f t="shared" si="19"/>
        <v>2217.52</v>
      </c>
      <c r="G548" s="28">
        <v>0</v>
      </c>
      <c r="I548" s="166"/>
      <c r="J548" s="166"/>
      <c r="K548" s="166"/>
      <c r="L548" s="166"/>
      <c r="U548" s="237">
        <v>0</v>
      </c>
      <c r="V548" s="237">
        <v>0</v>
      </c>
      <c r="W548" s="237">
        <v>0</v>
      </c>
      <c r="X548" s="237">
        <v>0</v>
      </c>
      <c r="Y548" s="237"/>
    </row>
    <row r="549" spans="1:25" ht="15" hidden="1" x14ac:dyDescent="0.2">
      <c r="A549" s="14">
        <v>37</v>
      </c>
      <c r="B549" s="5">
        <v>35</v>
      </c>
      <c r="C549" s="28">
        <f t="shared" si="19"/>
        <v>4597.75</v>
      </c>
      <c r="D549" s="28">
        <f t="shared" si="19"/>
        <v>4173.22</v>
      </c>
      <c r="E549" s="28">
        <f t="shared" si="19"/>
        <v>3035.84</v>
      </c>
      <c r="F549" s="28">
        <f t="shared" si="19"/>
        <v>2217.52</v>
      </c>
      <c r="G549" s="28">
        <v>0</v>
      </c>
      <c r="I549" s="166"/>
      <c r="J549" s="166"/>
      <c r="K549" s="166"/>
      <c r="L549" s="166"/>
      <c r="U549" s="237">
        <v>0</v>
      </c>
      <c r="V549" s="237">
        <v>0</v>
      </c>
      <c r="W549" s="237">
        <v>0</v>
      </c>
      <c r="X549" s="237">
        <v>0</v>
      </c>
      <c r="Y549" s="237"/>
    </row>
    <row r="550" spans="1:25" ht="15" hidden="1" x14ac:dyDescent="0.2">
      <c r="A550" s="14">
        <v>38</v>
      </c>
      <c r="B550" s="5">
        <v>35</v>
      </c>
      <c r="C550" s="28">
        <f t="shared" si="19"/>
        <v>4597.75</v>
      </c>
      <c r="D550" s="28">
        <f t="shared" si="19"/>
        <v>4173.22</v>
      </c>
      <c r="E550" s="28">
        <f t="shared" si="19"/>
        <v>3035.84</v>
      </c>
      <c r="F550" s="28">
        <f t="shared" si="19"/>
        <v>2217.52</v>
      </c>
      <c r="G550" s="28">
        <v>0</v>
      </c>
      <c r="I550" s="166"/>
      <c r="J550" s="166"/>
      <c r="K550" s="166"/>
      <c r="L550" s="166"/>
      <c r="U550" s="237">
        <v>0</v>
      </c>
      <c r="V550" s="237">
        <v>0</v>
      </c>
      <c r="W550" s="237">
        <v>0</v>
      </c>
      <c r="X550" s="237">
        <v>0</v>
      </c>
      <c r="Y550" s="237"/>
    </row>
    <row r="551" spans="1:25" ht="15" hidden="1" x14ac:dyDescent="0.2">
      <c r="A551" s="14">
        <v>39</v>
      </c>
      <c r="B551" s="5">
        <v>35</v>
      </c>
      <c r="C551" s="28">
        <f t="shared" si="19"/>
        <v>4597.75</v>
      </c>
      <c r="D551" s="28">
        <f t="shared" si="19"/>
        <v>4173.22</v>
      </c>
      <c r="E551" s="28">
        <f t="shared" si="19"/>
        <v>3035.84</v>
      </c>
      <c r="F551" s="28">
        <f t="shared" si="19"/>
        <v>2217.52</v>
      </c>
      <c r="G551" s="28">
        <v>0</v>
      </c>
      <c r="I551" s="166"/>
      <c r="J551" s="166"/>
      <c r="K551" s="166"/>
      <c r="L551" s="166"/>
      <c r="U551" s="237">
        <v>0</v>
      </c>
      <c r="V551" s="237">
        <v>0</v>
      </c>
      <c r="W551" s="237">
        <v>0</v>
      </c>
      <c r="X551" s="237">
        <v>0</v>
      </c>
      <c r="Y551" s="237"/>
    </row>
    <row r="552" spans="1:25" ht="15" hidden="1" x14ac:dyDescent="0.2">
      <c r="A552" s="14">
        <v>40</v>
      </c>
      <c r="B552" s="5">
        <v>40</v>
      </c>
      <c r="C552" s="28">
        <f t="shared" si="19"/>
        <v>5321.7300000000005</v>
      </c>
      <c r="D552" s="28">
        <f t="shared" si="19"/>
        <v>4829.8900000000003</v>
      </c>
      <c r="E552" s="28">
        <f t="shared" si="19"/>
        <v>3485.8100000000004</v>
      </c>
      <c r="F552" s="28">
        <f t="shared" si="19"/>
        <v>2547.71</v>
      </c>
      <c r="G552" s="28">
        <v>0</v>
      </c>
      <c r="I552" s="166"/>
      <c r="J552" s="166"/>
      <c r="K552" s="166"/>
      <c r="L552" s="166"/>
      <c r="U552" s="237">
        <v>0</v>
      </c>
      <c r="V552" s="237">
        <v>0</v>
      </c>
      <c r="W552" s="237">
        <v>0</v>
      </c>
      <c r="X552" s="237">
        <v>0</v>
      </c>
      <c r="Y552" s="237"/>
    </row>
    <row r="553" spans="1:25" ht="15" hidden="1" x14ac:dyDescent="0.2">
      <c r="A553" s="14">
        <v>41</v>
      </c>
      <c r="B553" s="5">
        <v>40</v>
      </c>
      <c r="C553" s="28">
        <f t="shared" si="19"/>
        <v>5321.7300000000005</v>
      </c>
      <c r="D553" s="28">
        <f t="shared" si="19"/>
        <v>4829.8900000000003</v>
      </c>
      <c r="E553" s="28">
        <f t="shared" si="19"/>
        <v>3485.8100000000004</v>
      </c>
      <c r="F553" s="28">
        <f t="shared" si="19"/>
        <v>2547.71</v>
      </c>
      <c r="G553" s="28">
        <v>0</v>
      </c>
      <c r="I553" s="166"/>
      <c r="J553" s="166"/>
      <c r="K553" s="166"/>
      <c r="L553" s="166"/>
      <c r="U553" s="237">
        <v>0</v>
      </c>
      <c r="V553" s="237">
        <v>0</v>
      </c>
      <c r="W553" s="237">
        <v>0</v>
      </c>
      <c r="X553" s="237">
        <v>0</v>
      </c>
      <c r="Y553" s="237"/>
    </row>
    <row r="554" spans="1:25" ht="15" hidden="1" x14ac:dyDescent="0.2">
      <c r="A554" s="14">
        <v>42</v>
      </c>
      <c r="B554" s="5">
        <v>40</v>
      </c>
      <c r="C554" s="28">
        <f t="shared" si="19"/>
        <v>5321.7300000000005</v>
      </c>
      <c r="D554" s="28">
        <f t="shared" si="19"/>
        <v>4829.8900000000003</v>
      </c>
      <c r="E554" s="28">
        <f t="shared" si="19"/>
        <v>3485.8100000000004</v>
      </c>
      <c r="F554" s="28">
        <f t="shared" si="19"/>
        <v>2547.71</v>
      </c>
      <c r="G554" s="28">
        <v>0</v>
      </c>
      <c r="I554" s="166"/>
      <c r="J554" s="166"/>
      <c r="K554" s="166"/>
      <c r="L554" s="166"/>
      <c r="U554" s="237">
        <v>0</v>
      </c>
      <c r="V554" s="237">
        <v>0</v>
      </c>
      <c r="W554" s="237">
        <v>0</v>
      </c>
      <c r="X554" s="237">
        <v>0</v>
      </c>
      <c r="Y554" s="237"/>
    </row>
    <row r="555" spans="1:25" ht="15" hidden="1" x14ac:dyDescent="0.2">
      <c r="A555" s="14">
        <v>43</v>
      </c>
      <c r="B555" s="5">
        <v>40</v>
      </c>
      <c r="C555" s="28">
        <f t="shared" si="19"/>
        <v>5321.7300000000005</v>
      </c>
      <c r="D555" s="28">
        <f t="shared" si="19"/>
        <v>4829.8900000000003</v>
      </c>
      <c r="E555" s="28">
        <f t="shared" si="19"/>
        <v>3485.8100000000004</v>
      </c>
      <c r="F555" s="28">
        <f t="shared" si="19"/>
        <v>2547.71</v>
      </c>
      <c r="G555" s="28">
        <v>0</v>
      </c>
      <c r="I555" s="166"/>
      <c r="J555" s="166"/>
      <c r="K555" s="166"/>
      <c r="L555" s="166"/>
      <c r="U555" s="237">
        <v>0</v>
      </c>
      <c r="V555" s="237">
        <v>0</v>
      </c>
      <c r="W555" s="237">
        <v>0</v>
      </c>
      <c r="X555" s="237">
        <v>0</v>
      </c>
      <c r="Y555" s="237"/>
    </row>
    <row r="556" spans="1:25" ht="15" hidden="1" x14ac:dyDescent="0.2">
      <c r="A556" s="14">
        <v>44</v>
      </c>
      <c r="B556" s="5">
        <v>40</v>
      </c>
      <c r="C556" s="28">
        <f t="shared" si="19"/>
        <v>5321.7300000000005</v>
      </c>
      <c r="D556" s="28">
        <f t="shared" si="19"/>
        <v>4829.8900000000003</v>
      </c>
      <c r="E556" s="28">
        <f t="shared" si="19"/>
        <v>3485.8100000000004</v>
      </c>
      <c r="F556" s="28">
        <f t="shared" si="19"/>
        <v>2547.71</v>
      </c>
      <c r="G556" s="28">
        <v>0</v>
      </c>
      <c r="I556" s="166"/>
      <c r="J556" s="166"/>
      <c r="K556" s="166"/>
      <c r="L556" s="166"/>
      <c r="U556" s="237">
        <v>0</v>
      </c>
      <c r="V556" s="237">
        <v>0</v>
      </c>
      <c r="W556" s="237">
        <v>0</v>
      </c>
      <c r="X556" s="237">
        <v>0</v>
      </c>
      <c r="Y556" s="237"/>
    </row>
    <row r="557" spans="1:25" ht="15" hidden="1" x14ac:dyDescent="0.2">
      <c r="A557" s="14">
        <v>45</v>
      </c>
      <c r="B557" s="5">
        <v>45</v>
      </c>
      <c r="C557" s="28">
        <f t="shared" si="19"/>
        <v>5955.08</v>
      </c>
      <c r="D557" s="28">
        <f t="shared" si="19"/>
        <v>5404.9400000000005</v>
      </c>
      <c r="E557" s="28">
        <f t="shared" si="19"/>
        <v>3879.6000000000004</v>
      </c>
      <c r="F557" s="28">
        <f t="shared" si="19"/>
        <v>2833.9100000000003</v>
      </c>
      <c r="G557" s="28">
        <v>0</v>
      </c>
      <c r="I557" s="166"/>
      <c r="J557" s="166"/>
      <c r="K557" s="166"/>
      <c r="L557" s="166"/>
      <c r="U557" s="237">
        <v>0</v>
      </c>
      <c r="V557" s="237">
        <v>0</v>
      </c>
      <c r="W557" s="237">
        <v>0</v>
      </c>
      <c r="X557" s="237">
        <v>0</v>
      </c>
      <c r="Y557" s="237"/>
    </row>
    <row r="558" spans="1:25" ht="15" hidden="1" x14ac:dyDescent="0.2">
      <c r="A558" s="14">
        <v>46</v>
      </c>
      <c r="B558" s="5">
        <v>45</v>
      </c>
      <c r="C558" s="28">
        <f t="shared" si="19"/>
        <v>5955.08</v>
      </c>
      <c r="D558" s="28">
        <f t="shared" si="19"/>
        <v>5404.9400000000005</v>
      </c>
      <c r="E558" s="28">
        <f t="shared" si="19"/>
        <v>3879.6000000000004</v>
      </c>
      <c r="F558" s="28">
        <f t="shared" si="19"/>
        <v>2833.9100000000003</v>
      </c>
      <c r="G558" s="28">
        <v>0</v>
      </c>
      <c r="I558" s="166"/>
      <c r="J558" s="166"/>
      <c r="K558" s="166"/>
      <c r="L558" s="166"/>
      <c r="U558" s="237">
        <v>0</v>
      </c>
      <c r="V558" s="237">
        <v>0</v>
      </c>
      <c r="W558" s="237">
        <v>0</v>
      </c>
      <c r="X558" s="237">
        <v>0</v>
      </c>
      <c r="Y558" s="237"/>
    </row>
    <row r="559" spans="1:25" ht="15" hidden="1" x14ac:dyDescent="0.2">
      <c r="A559" s="14">
        <v>47</v>
      </c>
      <c r="B559" s="5">
        <v>45</v>
      </c>
      <c r="C559" s="28">
        <f t="shared" si="19"/>
        <v>5955.08</v>
      </c>
      <c r="D559" s="28">
        <f t="shared" si="19"/>
        <v>5404.9400000000005</v>
      </c>
      <c r="E559" s="28">
        <f t="shared" si="19"/>
        <v>3879.6000000000004</v>
      </c>
      <c r="F559" s="28">
        <f t="shared" si="19"/>
        <v>2833.9100000000003</v>
      </c>
      <c r="G559" s="28">
        <v>0</v>
      </c>
      <c r="I559" s="166"/>
      <c r="J559" s="166"/>
      <c r="K559" s="166"/>
      <c r="L559" s="166"/>
      <c r="U559" s="237">
        <v>0</v>
      </c>
      <c r="V559" s="237">
        <v>0</v>
      </c>
      <c r="W559" s="237">
        <v>0</v>
      </c>
      <c r="X559" s="237">
        <v>0</v>
      </c>
      <c r="Y559" s="237"/>
    </row>
    <row r="560" spans="1:25" ht="15" hidden="1" x14ac:dyDescent="0.2">
      <c r="A560" s="14">
        <v>48</v>
      </c>
      <c r="B560" s="5">
        <v>45</v>
      </c>
      <c r="C560" s="28">
        <f t="shared" si="19"/>
        <v>5955.08</v>
      </c>
      <c r="D560" s="28">
        <f t="shared" si="19"/>
        <v>5404.9400000000005</v>
      </c>
      <c r="E560" s="28">
        <f t="shared" si="19"/>
        <v>3879.6000000000004</v>
      </c>
      <c r="F560" s="28">
        <f t="shared" si="19"/>
        <v>2833.9100000000003</v>
      </c>
      <c r="G560" s="28">
        <v>0</v>
      </c>
      <c r="I560" s="166"/>
      <c r="J560" s="166"/>
      <c r="K560" s="166"/>
      <c r="L560" s="166"/>
      <c r="U560" s="237">
        <v>0</v>
      </c>
      <c r="V560" s="237">
        <v>0</v>
      </c>
      <c r="W560" s="237">
        <v>0</v>
      </c>
      <c r="X560" s="237">
        <v>0</v>
      </c>
      <c r="Y560" s="237"/>
    </row>
    <row r="561" spans="1:25" ht="15" hidden="1" x14ac:dyDescent="0.2">
      <c r="A561" s="14">
        <v>49</v>
      </c>
      <c r="B561" s="5">
        <v>45</v>
      </c>
      <c r="C561" s="28">
        <f t="shared" si="19"/>
        <v>5955.08</v>
      </c>
      <c r="D561" s="28">
        <f t="shared" si="19"/>
        <v>5404.9400000000005</v>
      </c>
      <c r="E561" s="28">
        <f t="shared" si="19"/>
        <v>3879.6000000000004</v>
      </c>
      <c r="F561" s="28">
        <f t="shared" si="19"/>
        <v>2833.9100000000003</v>
      </c>
      <c r="G561" s="28">
        <v>0</v>
      </c>
      <c r="I561" s="166"/>
      <c r="J561" s="166"/>
      <c r="K561" s="166"/>
      <c r="L561" s="166"/>
      <c r="U561" s="237">
        <v>0</v>
      </c>
      <c r="V561" s="237">
        <v>0</v>
      </c>
      <c r="W561" s="237">
        <v>0</v>
      </c>
      <c r="X561" s="237">
        <v>0</v>
      </c>
      <c r="Y561" s="237"/>
    </row>
    <row r="562" spans="1:25" ht="15" hidden="1" x14ac:dyDescent="0.2">
      <c r="A562" s="14">
        <v>50</v>
      </c>
      <c r="B562" s="5">
        <v>50</v>
      </c>
      <c r="C562" s="28">
        <f t="shared" si="19"/>
        <v>6885.2300000000005</v>
      </c>
      <c r="D562" s="28">
        <f t="shared" si="19"/>
        <v>6247.64</v>
      </c>
      <c r="E562" s="28">
        <f t="shared" si="19"/>
        <v>4467.37</v>
      </c>
      <c r="F562" s="28">
        <f t="shared" si="19"/>
        <v>3264.8</v>
      </c>
      <c r="G562" s="28">
        <v>0</v>
      </c>
      <c r="I562" s="166"/>
      <c r="J562" s="166"/>
      <c r="K562" s="166"/>
      <c r="L562" s="166"/>
      <c r="U562" s="237">
        <v>0</v>
      </c>
      <c r="V562" s="237">
        <v>0</v>
      </c>
      <c r="W562" s="237">
        <v>0</v>
      </c>
      <c r="X562" s="237">
        <v>0</v>
      </c>
      <c r="Y562" s="237"/>
    </row>
    <row r="563" spans="1:25" ht="15" hidden="1" x14ac:dyDescent="0.2">
      <c r="A563" s="14">
        <v>51</v>
      </c>
      <c r="B563" s="5">
        <v>50</v>
      </c>
      <c r="C563" s="28">
        <f t="shared" si="19"/>
        <v>6885.2300000000005</v>
      </c>
      <c r="D563" s="28">
        <f t="shared" si="19"/>
        <v>6247.64</v>
      </c>
      <c r="E563" s="28">
        <f t="shared" si="19"/>
        <v>4467.37</v>
      </c>
      <c r="F563" s="28">
        <f t="shared" si="19"/>
        <v>3264.8</v>
      </c>
      <c r="G563" s="28">
        <v>0</v>
      </c>
      <c r="I563" s="166"/>
      <c r="J563" s="166"/>
      <c r="K563" s="166"/>
      <c r="L563" s="166"/>
      <c r="U563" s="237">
        <v>0</v>
      </c>
      <c r="V563" s="237">
        <v>0</v>
      </c>
      <c r="W563" s="237">
        <v>0</v>
      </c>
      <c r="X563" s="237">
        <v>0</v>
      </c>
      <c r="Y563" s="237"/>
    </row>
    <row r="564" spans="1:25" ht="15" hidden="1" x14ac:dyDescent="0.2">
      <c r="A564" s="14">
        <v>52</v>
      </c>
      <c r="B564" s="5">
        <v>50</v>
      </c>
      <c r="C564" s="28">
        <f t="shared" si="19"/>
        <v>6885.2300000000005</v>
      </c>
      <c r="D564" s="28">
        <f t="shared" si="19"/>
        <v>6247.64</v>
      </c>
      <c r="E564" s="28">
        <f t="shared" si="19"/>
        <v>4467.37</v>
      </c>
      <c r="F564" s="28">
        <f t="shared" si="19"/>
        <v>3264.8</v>
      </c>
      <c r="G564" s="28">
        <v>0</v>
      </c>
      <c r="I564" s="166"/>
      <c r="J564" s="166"/>
      <c r="K564" s="166"/>
      <c r="L564" s="166"/>
      <c r="U564" s="237">
        <v>0</v>
      </c>
      <c r="V564" s="237">
        <v>0</v>
      </c>
      <c r="W564" s="237">
        <v>0</v>
      </c>
      <c r="X564" s="237">
        <v>0</v>
      </c>
      <c r="Y564" s="237"/>
    </row>
    <row r="565" spans="1:25" ht="15" hidden="1" x14ac:dyDescent="0.2">
      <c r="A565" s="14">
        <v>53</v>
      </c>
      <c r="B565" s="5">
        <v>50</v>
      </c>
      <c r="C565" s="28">
        <f t="shared" si="19"/>
        <v>6885.2300000000005</v>
      </c>
      <c r="D565" s="28">
        <f t="shared" si="19"/>
        <v>6247.64</v>
      </c>
      <c r="E565" s="28">
        <f t="shared" si="19"/>
        <v>4467.37</v>
      </c>
      <c r="F565" s="28">
        <f t="shared" si="19"/>
        <v>3264.8</v>
      </c>
      <c r="G565" s="28">
        <v>0</v>
      </c>
      <c r="I565" s="166"/>
      <c r="J565" s="166"/>
      <c r="K565" s="166"/>
      <c r="L565" s="166"/>
      <c r="U565" s="237">
        <v>0</v>
      </c>
      <c r="V565" s="237">
        <v>0</v>
      </c>
      <c r="W565" s="237">
        <v>0</v>
      </c>
      <c r="X565" s="237">
        <v>0</v>
      </c>
      <c r="Y565" s="237"/>
    </row>
    <row r="566" spans="1:25" ht="15" hidden="1" x14ac:dyDescent="0.2">
      <c r="A566" s="14">
        <v>54</v>
      </c>
      <c r="B566" s="5">
        <v>50</v>
      </c>
      <c r="C566" s="28">
        <f t="shared" si="19"/>
        <v>6885.2300000000005</v>
      </c>
      <c r="D566" s="28">
        <f t="shared" si="19"/>
        <v>6247.64</v>
      </c>
      <c r="E566" s="28">
        <f t="shared" si="19"/>
        <v>4467.37</v>
      </c>
      <c r="F566" s="28">
        <f t="shared" si="19"/>
        <v>3264.8</v>
      </c>
      <c r="G566" s="28">
        <v>0</v>
      </c>
      <c r="I566" s="166"/>
      <c r="J566" s="166"/>
      <c r="K566" s="166"/>
      <c r="L566" s="166"/>
      <c r="U566" s="237">
        <v>0</v>
      </c>
      <c r="V566" s="237">
        <v>0</v>
      </c>
      <c r="W566" s="237">
        <v>0</v>
      </c>
      <c r="X566" s="237">
        <v>0</v>
      </c>
      <c r="Y566" s="237"/>
    </row>
    <row r="567" spans="1:25" ht="15" hidden="1" x14ac:dyDescent="0.2">
      <c r="A567" s="14">
        <v>55</v>
      </c>
      <c r="B567" s="239">
        <v>55</v>
      </c>
      <c r="C567" s="28">
        <f t="shared" si="19"/>
        <v>7695.6</v>
      </c>
      <c r="D567" s="28">
        <f t="shared" si="19"/>
        <v>6984.8700000000008</v>
      </c>
      <c r="E567" s="28">
        <f t="shared" si="19"/>
        <v>4980.9400000000005</v>
      </c>
      <c r="F567" s="28">
        <f t="shared" si="19"/>
        <v>3640.04</v>
      </c>
      <c r="G567" s="28">
        <v>0</v>
      </c>
      <c r="I567" s="166"/>
      <c r="J567" s="166"/>
      <c r="K567" s="166"/>
      <c r="L567" s="166"/>
      <c r="U567" s="237">
        <v>0</v>
      </c>
      <c r="V567" s="237">
        <v>0</v>
      </c>
      <c r="W567" s="237">
        <v>0</v>
      </c>
      <c r="X567" s="237">
        <v>0</v>
      </c>
      <c r="Y567" s="237"/>
    </row>
    <row r="568" spans="1:25" ht="15" hidden="1" x14ac:dyDescent="0.2">
      <c r="A568" s="14">
        <v>56</v>
      </c>
      <c r="B568" s="239">
        <v>55</v>
      </c>
      <c r="C568" s="28">
        <f t="shared" si="19"/>
        <v>7695.6</v>
      </c>
      <c r="D568" s="28">
        <f t="shared" si="19"/>
        <v>6984.8700000000008</v>
      </c>
      <c r="E568" s="28">
        <f t="shared" si="19"/>
        <v>4980.9400000000005</v>
      </c>
      <c r="F568" s="28">
        <f t="shared" si="19"/>
        <v>3640.04</v>
      </c>
      <c r="G568" s="28">
        <v>0</v>
      </c>
      <c r="I568" s="166"/>
      <c r="J568" s="166"/>
      <c r="K568" s="166"/>
      <c r="L568" s="166"/>
      <c r="U568" s="237">
        <v>0</v>
      </c>
      <c r="V568" s="237">
        <v>0</v>
      </c>
      <c r="W568" s="237">
        <v>0</v>
      </c>
      <c r="X568" s="237">
        <v>0</v>
      </c>
      <c r="Y568" s="237"/>
    </row>
    <row r="569" spans="1:25" ht="15" hidden="1" x14ac:dyDescent="0.2">
      <c r="A569" s="14">
        <v>57</v>
      </c>
      <c r="B569" s="239">
        <v>55</v>
      </c>
      <c r="C569" s="28">
        <f t="shared" si="19"/>
        <v>7695.6</v>
      </c>
      <c r="D569" s="28">
        <f t="shared" si="19"/>
        <v>6984.8700000000008</v>
      </c>
      <c r="E569" s="28">
        <f t="shared" si="19"/>
        <v>4980.9400000000005</v>
      </c>
      <c r="F569" s="28">
        <f t="shared" si="19"/>
        <v>3640.04</v>
      </c>
      <c r="G569" s="28">
        <v>0</v>
      </c>
      <c r="I569" s="166"/>
      <c r="J569" s="166"/>
      <c r="K569" s="166"/>
      <c r="L569" s="166"/>
      <c r="U569" s="237">
        <v>0</v>
      </c>
      <c r="V569" s="237">
        <v>0</v>
      </c>
      <c r="W569" s="237">
        <v>0</v>
      </c>
      <c r="X569" s="237">
        <v>0</v>
      </c>
      <c r="Y569" s="237"/>
    </row>
    <row r="570" spans="1:25" ht="15" hidden="1" x14ac:dyDescent="0.2">
      <c r="A570" s="14">
        <v>58</v>
      </c>
      <c r="B570" s="239">
        <v>55</v>
      </c>
      <c r="C570" s="28">
        <f t="shared" si="19"/>
        <v>7695.6</v>
      </c>
      <c r="D570" s="28">
        <f t="shared" si="19"/>
        <v>6984.8700000000008</v>
      </c>
      <c r="E570" s="28">
        <f t="shared" si="19"/>
        <v>4980.9400000000005</v>
      </c>
      <c r="F570" s="28">
        <f t="shared" si="19"/>
        <v>3640.04</v>
      </c>
      <c r="G570" s="28">
        <v>0</v>
      </c>
      <c r="I570" s="166"/>
      <c r="J570" s="166"/>
      <c r="K570" s="166"/>
      <c r="L570" s="166"/>
      <c r="U570" s="237">
        <v>0</v>
      </c>
      <c r="V570" s="237">
        <v>0</v>
      </c>
      <c r="W570" s="237">
        <v>0</v>
      </c>
      <c r="X570" s="237">
        <v>0</v>
      </c>
      <c r="Y570" s="237"/>
    </row>
    <row r="571" spans="1:25" ht="15" hidden="1" x14ac:dyDescent="0.2">
      <c r="A571" s="14">
        <v>59</v>
      </c>
      <c r="B571" s="239">
        <v>55</v>
      </c>
      <c r="C571" s="28">
        <f t="shared" si="19"/>
        <v>7695.6</v>
      </c>
      <c r="D571" s="28">
        <f t="shared" si="19"/>
        <v>6984.8700000000008</v>
      </c>
      <c r="E571" s="28">
        <f t="shared" si="19"/>
        <v>4980.9400000000005</v>
      </c>
      <c r="F571" s="28">
        <f t="shared" si="19"/>
        <v>3640.04</v>
      </c>
      <c r="G571" s="28">
        <v>0</v>
      </c>
      <c r="I571" s="166"/>
      <c r="J571" s="166"/>
      <c r="K571" s="166"/>
      <c r="L571" s="166"/>
      <c r="U571" s="237">
        <v>0</v>
      </c>
      <c r="V571" s="237">
        <v>0</v>
      </c>
      <c r="W571" s="237">
        <v>0</v>
      </c>
      <c r="X571" s="237">
        <v>0</v>
      </c>
      <c r="Y571" s="237"/>
    </row>
    <row r="572" spans="1:25" ht="15" hidden="1" x14ac:dyDescent="0.2">
      <c r="A572" s="14">
        <v>60</v>
      </c>
      <c r="B572" s="239">
        <v>60</v>
      </c>
      <c r="C572" s="28">
        <f t="shared" si="19"/>
        <v>8236.73</v>
      </c>
      <c r="D572" s="28">
        <f t="shared" si="19"/>
        <v>7473.5300000000007</v>
      </c>
      <c r="E572" s="28">
        <f t="shared" si="19"/>
        <v>5324.38</v>
      </c>
      <c r="F572" s="28">
        <f t="shared" si="19"/>
        <v>3889.67</v>
      </c>
      <c r="G572" s="28">
        <v>0</v>
      </c>
      <c r="I572" s="166"/>
      <c r="J572" s="166"/>
      <c r="K572" s="166"/>
      <c r="L572" s="166"/>
      <c r="U572" s="237">
        <v>0</v>
      </c>
      <c r="V572" s="237">
        <v>0</v>
      </c>
      <c r="W572" s="237">
        <v>0</v>
      </c>
      <c r="X572" s="237">
        <v>0</v>
      </c>
      <c r="Y572" s="237"/>
    </row>
    <row r="573" spans="1:25" ht="15" hidden="1" x14ac:dyDescent="0.2">
      <c r="A573" s="14">
        <v>61</v>
      </c>
      <c r="B573" s="239">
        <v>61</v>
      </c>
      <c r="C573" s="28">
        <f t="shared" si="19"/>
        <v>9320.58</v>
      </c>
      <c r="D573" s="28">
        <f t="shared" si="19"/>
        <v>8457.74</v>
      </c>
      <c r="E573" s="28">
        <f t="shared" si="19"/>
        <v>6018.1500000000005</v>
      </c>
      <c r="F573" s="28">
        <f t="shared" si="19"/>
        <v>4397.41</v>
      </c>
      <c r="G573" s="28">
        <v>0</v>
      </c>
      <c r="I573" s="166"/>
      <c r="J573" s="166"/>
      <c r="K573" s="166"/>
      <c r="L573" s="166"/>
      <c r="U573" s="237">
        <v>0</v>
      </c>
      <c r="V573" s="237">
        <v>0</v>
      </c>
      <c r="W573" s="237">
        <v>0</v>
      </c>
      <c r="X573" s="237">
        <v>0</v>
      </c>
      <c r="Y573" s="237"/>
    </row>
    <row r="574" spans="1:25" ht="15" hidden="1" x14ac:dyDescent="0.2">
      <c r="A574" s="14">
        <v>62</v>
      </c>
      <c r="B574" s="239">
        <v>62</v>
      </c>
      <c r="C574" s="28">
        <f t="shared" si="19"/>
        <v>10354.08</v>
      </c>
      <c r="D574" s="28">
        <f t="shared" si="19"/>
        <v>9397.43</v>
      </c>
      <c r="E574" s="28">
        <f t="shared" si="19"/>
        <v>6684.3600000000006</v>
      </c>
      <c r="F574" s="28">
        <f t="shared" si="19"/>
        <v>4883.95</v>
      </c>
      <c r="G574" s="28">
        <v>0</v>
      </c>
      <c r="I574" s="166"/>
      <c r="J574" s="166"/>
      <c r="K574" s="166"/>
      <c r="L574" s="166"/>
      <c r="U574" s="237">
        <v>0</v>
      </c>
      <c r="V574" s="237">
        <v>0</v>
      </c>
      <c r="W574" s="237">
        <v>0</v>
      </c>
      <c r="X574" s="237">
        <v>0</v>
      </c>
      <c r="Y574" s="237"/>
    </row>
    <row r="575" spans="1:25" ht="15" hidden="1" x14ac:dyDescent="0.2">
      <c r="A575" s="14">
        <v>63</v>
      </c>
      <c r="B575" s="239">
        <v>63</v>
      </c>
      <c r="C575" s="28">
        <f t="shared" si="19"/>
        <v>11466.550000000001</v>
      </c>
      <c r="D575" s="28">
        <f t="shared" si="19"/>
        <v>10406.02</v>
      </c>
      <c r="E575" s="28">
        <f t="shared" si="19"/>
        <v>7401.4500000000007</v>
      </c>
      <c r="F575" s="28">
        <f t="shared" si="19"/>
        <v>5407.06</v>
      </c>
      <c r="G575" s="28">
        <v>0</v>
      </c>
      <c r="I575" s="166"/>
      <c r="J575" s="166"/>
      <c r="K575" s="166"/>
      <c r="L575" s="166"/>
      <c r="U575" s="237">
        <v>0</v>
      </c>
      <c r="V575" s="237">
        <v>0</v>
      </c>
      <c r="W575" s="237">
        <v>0</v>
      </c>
      <c r="X575" s="237">
        <v>0</v>
      </c>
      <c r="Y575" s="237"/>
    </row>
    <row r="576" spans="1:25" ht="15" hidden="1" x14ac:dyDescent="0.2">
      <c r="A576" s="14">
        <v>64</v>
      </c>
      <c r="B576" s="239">
        <v>64</v>
      </c>
      <c r="C576" s="28">
        <f t="shared" si="19"/>
        <v>12656.400000000001</v>
      </c>
      <c r="D576" s="28">
        <f t="shared" si="19"/>
        <v>11486.69</v>
      </c>
      <c r="E576" s="28">
        <f t="shared" si="19"/>
        <v>8172.6</v>
      </c>
      <c r="F576" s="28">
        <f t="shared" si="19"/>
        <v>5970.4500000000007</v>
      </c>
      <c r="G576" s="28">
        <v>0</v>
      </c>
      <c r="I576" s="166"/>
      <c r="J576" s="166"/>
      <c r="K576" s="166"/>
      <c r="L576" s="166"/>
      <c r="U576" s="237">
        <v>0</v>
      </c>
      <c r="V576" s="237">
        <v>0</v>
      </c>
      <c r="W576" s="237">
        <v>0</v>
      </c>
      <c r="X576" s="237">
        <v>0</v>
      </c>
      <c r="Y576" s="237"/>
    </row>
    <row r="577" spans="1:25" ht="15" hidden="1" x14ac:dyDescent="0.2">
      <c r="A577" s="14">
        <v>65</v>
      </c>
      <c r="B577" s="239">
        <v>65</v>
      </c>
      <c r="C577" s="28">
        <f t="shared" si="19"/>
        <v>13924.69</v>
      </c>
      <c r="D577" s="28">
        <f t="shared" si="19"/>
        <v>12637.320000000002</v>
      </c>
      <c r="E577" s="28">
        <f t="shared" si="19"/>
        <v>8996.75</v>
      </c>
      <c r="F577" s="28">
        <f t="shared" si="19"/>
        <v>6573.06</v>
      </c>
      <c r="G577" s="28">
        <v>0</v>
      </c>
      <c r="I577" s="166"/>
      <c r="J577" s="166"/>
      <c r="K577" s="166"/>
      <c r="L577" s="166"/>
      <c r="U577" s="237">
        <v>0</v>
      </c>
      <c r="V577" s="237">
        <v>0</v>
      </c>
      <c r="W577" s="237">
        <v>0</v>
      </c>
      <c r="X577" s="237">
        <v>0</v>
      </c>
      <c r="Y577" s="237"/>
    </row>
    <row r="578" spans="1:25" ht="15" hidden="1" x14ac:dyDescent="0.2">
      <c r="A578" s="14">
        <v>66</v>
      </c>
      <c r="B578" s="239">
        <v>66</v>
      </c>
      <c r="C578" s="28">
        <f t="shared" si="19"/>
        <v>15271.42</v>
      </c>
      <c r="D578" s="28">
        <f t="shared" si="19"/>
        <v>13857.380000000001</v>
      </c>
      <c r="E578" s="28">
        <f t="shared" si="19"/>
        <v>9874.43</v>
      </c>
      <c r="F578" s="28">
        <f t="shared" si="19"/>
        <v>7213.83</v>
      </c>
      <c r="G578" s="28">
        <v>0</v>
      </c>
      <c r="I578" s="166"/>
      <c r="J578" s="166"/>
      <c r="K578" s="166"/>
      <c r="L578" s="166"/>
      <c r="U578" s="237">
        <v>0</v>
      </c>
      <c r="V578" s="237">
        <v>0</v>
      </c>
      <c r="W578" s="237">
        <v>0</v>
      </c>
      <c r="X578" s="237">
        <v>0</v>
      </c>
      <c r="Y578" s="237"/>
    </row>
    <row r="579" spans="1:25" ht="15" hidden="1" x14ac:dyDescent="0.2">
      <c r="A579" s="14">
        <v>67</v>
      </c>
      <c r="B579" s="239">
        <v>67</v>
      </c>
      <c r="C579" s="28">
        <f t="shared" si="19"/>
        <v>16695.530000000002</v>
      </c>
      <c r="D579" s="28">
        <f t="shared" si="19"/>
        <v>15151.11</v>
      </c>
      <c r="E579" s="28">
        <f t="shared" si="19"/>
        <v>10805.640000000001</v>
      </c>
      <c r="F579" s="28">
        <f t="shared" si="19"/>
        <v>7895.4100000000008</v>
      </c>
      <c r="G579" s="28">
        <v>0</v>
      </c>
      <c r="I579" s="166"/>
      <c r="J579" s="166"/>
      <c r="K579" s="166"/>
      <c r="L579" s="166"/>
      <c r="U579" s="237">
        <v>0</v>
      </c>
      <c r="V579" s="237">
        <v>0</v>
      </c>
      <c r="W579" s="237">
        <v>0</v>
      </c>
      <c r="X579" s="237">
        <v>0</v>
      </c>
      <c r="Y579" s="237"/>
    </row>
    <row r="580" spans="1:25" ht="15" hidden="1" x14ac:dyDescent="0.2">
      <c r="A580" s="14">
        <v>68</v>
      </c>
      <c r="B580" s="239">
        <v>68</v>
      </c>
      <c r="C580" s="28">
        <f t="shared" si="19"/>
        <v>18196.490000000002</v>
      </c>
      <c r="D580" s="28">
        <f t="shared" si="19"/>
        <v>16513.740000000002</v>
      </c>
      <c r="E580" s="28">
        <f t="shared" si="19"/>
        <v>11789.85</v>
      </c>
      <c r="F580" s="28">
        <f t="shared" si="19"/>
        <v>8613.5600000000013</v>
      </c>
      <c r="G580" s="28">
        <v>0</v>
      </c>
      <c r="I580" s="166"/>
      <c r="J580" s="166"/>
      <c r="K580" s="166"/>
      <c r="L580" s="166"/>
      <c r="U580" s="237">
        <v>0</v>
      </c>
      <c r="V580" s="237">
        <v>0</v>
      </c>
      <c r="W580" s="237">
        <v>0</v>
      </c>
      <c r="X580" s="237">
        <v>0</v>
      </c>
      <c r="Y580" s="237"/>
    </row>
    <row r="581" spans="1:25" ht="15" hidden="1" x14ac:dyDescent="0.2">
      <c r="A581" s="14">
        <v>69</v>
      </c>
      <c r="B581" s="239">
        <v>69</v>
      </c>
      <c r="C581" s="28">
        <f t="shared" si="19"/>
        <v>19778.010000000002</v>
      </c>
      <c r="D581" s="28">
        <f t="shared" si="19"/>
        <v>17949.510000000002</v>
      </c>
      <c r="E581" s="28">
        <f t="shared" si="19"/>
        <v>12827.59</v>
      </c>
      <c r="F581" s="28">
        <f t="shared" si="19"/>
        <v>9371.99</v>
      </c>
      <c r="G581" s="28">
        <v>0</v>
      </c>
      <c r="I581" s="166"/>
      <c r="J581" s="166"/>
      <c r="K581" s="166"/>
      <c r="L581" s="166"/>
      <c r="U581" s="237">
        <v>0</v>
      </c>
      <c r="V581" s="237">
        <v>0</v>
      </c>
      <c r="W581" s="237">
        <v>0</v>
      </c>
      <c r="X581" s="237">
        <v>0</v>
      </c>
      <c r="Y581" s="237"/>
    </row>
    <row r="582" spans="1:25" ht="15" hidden="1" x14ac:dyDescent="0.2">
      <c r="A582" s="14">
        <v>70</v>
      </c>
      <c r="B582" s="239">
        <v>70</v>
      </c>
      <c r="C582" s="28">
        <f t="shared" si="19"/>
        <v>21436.38</v>
      </c>
      <c r="D582" s="28">
        <f t="shared" si="19"/>
        <v>19454.710000000003</v>
      </c>
      <c r="E582" s="28">
        <f t="shared" si="19"/>
        <v>13917.27</v>
      </c>
      <c r="F582" s="28">
        <f t="shared" si="19"/>
        <v>10168.050000000001</v>
      </c>
      <c r="G582" s="28">
        <v>0</v>
      </c>
      <c r="I582" s="166"/>
      <c r="J582" s="166"/>
      <c r="K582" s="166"/>
      <c r="L582" s="166"/>
      <c r="U582" s="237">
        <v>0</v>
      </c>
      <c r="V582" s="237">
        <v>0</v>
      </c>
      <c r="W582" s="237">
        <v>0</v>
      </c>
      <c r="X582" s="237">
        <v>0</v>
      </c>
      <c r="Y582" s="237"/>
    </row>
    <row r="583" spans="1:25" ht="15" hidden="1" x14ac:dyDescent="0.2">
      <c r="A583" s="14">
        <v>71</v>
      </c>
      <c r="B583" s="239">
        <v>71</v>
      </c>
      <c r="C583" s="28">
        <f t="shared" si="19"/>
        <v>23173.190000000002</v>
      </c>
      <c r="D583" s="28">
        <f t="shared" si="19"/>
        <v>21029.34</v>
      </c>
      <c r="E583" s="28">
        <f t="shared" si="19"/>
        <v>15062.6</v>
      </c>
      <c r="F583" s="28">
        <f t="shared" si="19"/>
        <v>11004.390000000001</v>
      </c>
      <c r="G583" s="28">
        <v>0</v>
      </c>
      <c r="I583" s="166"/>
      <c r="J583" s="166"/>
      <c r="K583" s="166"/>
      <c r="L583" s="166"/>
      <c r="U583" s="237">
        <v>0</v>
      </c>
      <c r="V583" s="237">
        <v>0</v>
      </c>
      <c r="W583" s="237">
        <v>0</v>
      </c>
      <c r="X583" s="237">
        <v>0</v>
      </c>
      <c r="Y583" s="237"/>
    </row>
    <row r="584" spans="1:25" ht="15" hidden="1" x14ac:dyDescent="0.2">
      <c r="A584" s="14">
        <v>72</v>
      </c>
      <c r="B584" s="239">
        <v>72</v>
      </c>
      <c r="C584" s="28">
        <f t="shared" si="19"/>
        <v>24986.850000000002</v>
      </c>
      <c r="D584" s="28">
        <f t="shared" si="19"/>
        <v>22676.050000000003</v>
      </c>
      <c r="E584" s="28">
        <f t="shared" si="19"/>
        <v>16259.34</v>
      </c>
      <c r="F584" s="28">
        <f t="shared" si="19"/>
        <v>11879.42</v>
      </c>
      <c r="G584" s="28">
        <v>0</v>
      </c>
      <c r="I584" s="166"/>
      <c r="J584" s="166"/>
      <c r="K584" s="166"/>
      <c r="L584" s="166"/>
      <c r="U584" s="237">
        <v>0</v>
      </c>
      <c r="V584" s="237">
        <v>0</v>
      </c>
      <c r="W584" s="237">
        <v>0</v>
      </c>
      <c r="X584" s="237">
        <v>0</v>
      </c>
      <c r="Y584" s="237"/>
    </row>
    <row r="585" spans="1:25" ht="15" hidden="1" x14ac:dyDescent="0.2">
      <c r="A585" s="14">
        <v>73</v>
      </c>
      <c r="B585" s="239">
        <v>73</v>
      </c>
      <c r="C585" s="28">
        <f t="shared" si="19"/>
        <v>26878.95</v>
      </c>
      <c r="D585" s="28">
        <f t="shared" si="19"/>
        <v>24393.780000000002</v>
      </c>
      <c r="E585" s="28">
        <f t="shared" si="19"/>
        <v>17509.61</v>
      </c>
      <c r="F585" s="28">
        <f t="shared" si="19"/>
        <v>12792.08</v>
      </c>
      <c r="G585" s="28">
        <v>0</v>
      </c>
      <c r="I585" s="166"/>
      <c r="J585" s="166"/>
      <c r="K585" s="166"/>
      <c r="L585" s="166"/>
      <c r="U585" s="237">
        <v>0</v>
      </c>
      <c r="V585" s="237">
        <v>0</v>
      </c>
      <c r="W585" s="237">
        <v>0</v>
      </c>
      <c r="X585" s="237">
        <v>0</v>
      </c>
      <c r="Y585" s="237"/>
    </row>
    <row r="586" spans="1:25" ht="15" hidden="1" x14ac:dyDescent="0.2">
      <c r="A586" s="14">
        <v>74</v>
      </c>
      <c r="B586" s="239">
        <v>74</v>
      </c>
      <c r="C586" s="28">
        <f t="shared" si="19"/>
        <v>28850.02</v>
      </c>
      <c r="D586" s="28">
        <f t="shared" si="19"/>
        <v>26181.47</v>
      </c>
      <c r="E586" s="28">
        <f t="shared" si="19"/>
        <v>18815</v>
      </c>
      <c r="F586" s="28">
        <f t="shared" si="19"/>
        <v>13745.550000000001</v>
      </c>
      <c r="G586" s="28">
        <v>0</v>
      </c>
      <c r="I586" s="166"/>
      <c r="J586" s="166"/>
      <c r="K586" s="166"/>
      <c r="L586" s="166"/>
      <c r="U586" s="237">
        <v>0</v>
      </c>
      <c r="V586" s="237">
        <v>0</v>
      </c>
      <c r="W586" s="237">
        <v>0</v>
      </c>
      <c r="X586" s="237">
        <v>0</v>
      </c>
      <c r="Y586" s="237"/>
    </row>
    <row r="587" spans="1:25" ht="15" hidden="1" x14ac:dyDescent="0.2">
      <c r="A587" s="14">
        <v>75</v>
      </c>
      <c r="B587" s="239">
        <v>75</v>
      </c>
      <c r="C587" s="28">
        <f t="shared" si="19"/>
        <v>30897.940000000002</v>
      </c>
      <c r="D587" s="28">
        <f t="shared" si="19"/>
        <v>28041.24</v>
      </c>
      <c r="E587" s="28">
        <f t="shared" si="19"/>
        <v>20172.330000000002</v>
      </c>
      <c r="F587" s="28">
        <f t="shared" si="19"/>
        <v>14737.710000000001</v>
      </c>
      <c r="G587" s="28">
        <v>0</v>
      </c>
      <c r="I587" s="166"/>
      <c r="J587" s="166"/>
      <c r="K587" s="166"/>
      <c r="L587" s="166"/>
      <c r="U587" s="237">
        <v>0</v>
      </c>
      <c r="V587" s="237">
        <v>0</v>
      </c>
      <c r="W587" s="237">
        <v>0</v>
      </c>
      <c r="X587" s="237">
        <v>0</v>
      </c>
      <c r="Y587" s="237"/>
    </row>
    <row r="588" spans="1:25" ht="15" hidden="1" x14ac:dyDescent="0.2">
      <c r="A588" s="14">
        <v>76</v>
      </c>
      <c r="B588" s="239">
        <v>75</v>
      </c>
      <c r="C588" s="28">
        <f t="shared" si="19"/>
        <v>30897.940000000002</v>
      </c>
      <c r="D588" s="28">
        <f t="shared" si="19"/>
        <v>28041.24</v>
      </c>
      <c r="E588" s="28">
        <f t="shared" si="19"/>
        <v>20172.330000000002</v>
      </c>
      <c r="F588" s="28">
        <f t="shared" si="19"/>
        <v>14737.710000000001</v>
      </c>
      <c r="G588" s="28">
        <v>0</v>
      </c>
      <c r="I588" s="166"/>
      <c r="J588" s="166"/>
      <c r="K588" s="166"/>
      <c r="L588" s="166"/>
      <c r="U588" s="237">
        <v>0</v>
      </c>
      <c r="V588" s="237">
        <v>0</v>
      </c>
      <c r="W588" s="237">
        <v>0</v>
      </c>
      <c r="X588" s="237">
        <v>0</v>
      </c>
      <c r="Y588" s="237"/>
    </row>
    <row r="589" spans="1:25" ht="15" hidden="1" x14ac:dyDescent="0.2">
      <c r="A589" s="14">
        <v>77</v>
      </c>
      <c r="B589" s="239">
        <v>75</v>
      </c>
      <c r="C589" s="28">
        <f t="shared" si="19"/>
        <v>30897.940000000002</v>
      </c>
      <c r="D589" s="28">
        <f t="shared" si="19"/>
        <v>28041.24</v>
      </c>
      <c r="E589" s="28">
        <f t="shared" si="19"/>
        <v>20172.330000000002</v>
      </c>
      <c r="F589" s="28">
        <f t="shared" si="19"/>
        <v>14737.710000000001</v>
      </c>
      <c r="G589" s="28">
        <v>0</v>
      </c>
      <c r="I589" s="166"/>
      <c r="J589" s="166"/>
      <c r="K589" s="166"/>
      <c r="L589" s="166"/>
      <c r="U589" s="237">
        <v>0</v>
      </c>
      <c r="V589" s="237">
        <v>0</v>
      </c>
      <c r="W589" s="237">
        <v>0</v>
      </c>
      <c r="X589" s="237">
        <v>0</v>
      </c>
      <c r="Y589" s="237"/>
    </row>
    <row r="590" spans="1:25" ht="15" hidden="1" x14ac:dyDescent="0.2">
      <c r="A590" s="14">
        <v>78</v>
      </c>
      <c r="B590" s="239">
        <v>75</v>
      </c>
      <c r="C590" s="28">
        <f t="shared" si="19"/>
        <v>30897.940000000002</v>
      </c>
      <c r="D590" s="28">
        <f t="shared" si="19"/>
        <v>28041.24</v>
      </c>
      <c r="E590" s="28">
        <f t="shared" si="19"/>
        <v>20172.330000000002</v>
      </c>
      <c r="F590" s="28">
        <f t="shared" si="19"/>
        <v>14737.710000000001</v>
      </c>
      <c r="G590" s="28">
        <v>0</v>
      </c>
      <c r="I590" s="166"/>
      <c r="J590" s="166"/>
      <c r="K590" s="166"/>
      <c r="L590" s="166"/>
      <c r="U590" s="237">
        <v>0</v>
      </c>
      <c r="V590" s="237">
        <v>0</v>
      </c>
      <c r="W590" s="237">
        <v>0</v>
      </c>
      <c r="X590" s="237">
        <v>0</v>
      </c>
      <c r="Y590" s="237"/>
    </row>
    <row r="591" spans="1:25" ht="15" hidden="1" x14ac:dyDescent="0.2">
      <c r="A591" s="14">
        <v>79</v>
      </c>
      <c r="B591" s="239">
        <v>75</v>
      </c>
      <c r="C591" s="28">
        <f t="shared" si="19"/>
        <v>30897.940000000002</v>
      </c>
      <c r="D591" s="28">
        <f t="shared" si="19"/>
        <v>28041.24</v>
      </c>
      <c r="E591" s="28">
        <f t="shared" si="19"/>
        <v>20172.330000000002</v>
      </c>
      <c r="F591" s="28">
        <f t="shared" si="19"/>
        <v>14737.710000000001</v>
      </c>
      <c r="G591" s="28">
        <v>0</v>
      </c>
      <c r="I591" s="166"/>
      <c r="J591" s="166"/>
      <c r="K591" s="166"/>
      <c r="L591" s="166"/>
      <c r="U591" s="237">
        <v>0</v>
      </c>
      <c r="V591" s="237">
        <v>0</v>
      </c>
      <c r="W591" s="237">
        <v>0</v>
      </c>
      <c r="X591" s="237">
        <v>0</v>
      </c>
      <c r="Y591" s="237"/>
    </row>
    <row r="592" spans="1:25" ht="15" hidden="1" x14ac:dyDescent="0.2">
      <c r="A592" s="14">
        <v>80</v>
      </c>
      <c r="B592" s="239">
        <v>75</v>
      </c>
      <c r="C592" s="28">
        <f t="shared" si="19"/>
        <v>30897.940000000002</v>
      </c>
      <c r="D592" s="28">
        <f t="shared" si="19"/>
        <v>28041.24</v>
      </c>
      <c r="E592" s="28">
        <f t="shared" si="19"/>
        <v>20172.330000000002</v>
      </c>
      <c r="F592" s="28">
        <f t="shared" si="19"/>
        <v>14737.710000000001</v>
      </c>
      <c r="G592" s="28">
        <v>0</v>
      </c>
      <c r="I592" s="166"/>
      <c r="J592" s="166"/>
      <c r="K592" s="166"/>
      <c r="L592" s="166"/>
      <c r="U592" s="237">
        <v>0</v>
      </c>
      <c r="V592" s="237">
        <v>0</v>
      </c>
      <c r="W592" s="237">
        <v>0</v>
      </c>
      <c r="X592" s="237">
        <v>0</v>
      </c>
      <c r="Y592" s="237"/>
    </row>
    <row r="593" spans="1:25" ht="15" hidden="1" x14ac:dyDescent="0.2">
      <c r="A593" s="14">
        <v>81</v>
      </c>
      <c r="B593" s="239">
        <v>75</v>
      </c>
      <c r="C593" s="28">
        <f t="shared" si="19"/>
        <v>30897.940000000002</v>
      </c>
      <c r="D593" s="28">
        <f t="shared" si="19"/>
        <v>28041.24</v>
      </c>
      <c r="E593" s="28">
        <f t="shared" si="19"/>
        <v>20172.330000000002</v>
      </c>
      <c r="F593" s="28">
        <f t="shared" si="19"/>
        <v>14737.710000000001</v>
      </c>
      <c r="G593" s="28">
        <v>0</v>
      </c>
      <c r="I593" s="166"/>
      <c r="J593" s="166"/>
      <c r="K593" s="166"/>
      <c r="L593" s="166"/>
      <c r="U593" s="237">
        <v>0</v>
      </c>
      <c r="V593" s="237">
        <v>0</v>
      </c>
      <c r="W593" s="237">
        <v>0</v>
      </c>
      <c r="X593" s="237">
        <v>0</v>
      </c>
      <c r="Y593" s="237"/>
    </row>
    <row r="594" spans="1:25" ht="15" hidden="1" x14ac:dyDescent="0.2">
      <c r="A594" s="14">
        <v>82</v>
      </c>
      <c r="B594" s="239">
        <v>75</v>
      </c>
      <c r="C594" s="28">
        <f t="shared" si="19"/>
        <v>30897.940000000002</v>
      </c>
      <c r="D594" s="28">
        <f t="shared" si="19"/>
        <v>28041.24</v>
      </c>
      <c r="E594" s="28">
        <f t="shared" si="19"/>
        <v>20172.330000000002</v>
      </c>
      <c r="F594" s="28">
        <f t="shared" ref="F594" si="20">F219*$K$4</f>
        <v>14737.710000000001</v>
      </c>
      <c r="G594" s="28">
        <v>0</v>
      </c>
      <c r="I594" s="166"/>
      <c r="J594" s="166"/>
      <c r="K594" s="166"/>
      <c r="L594" s="166"/>
      <c r="U594" s="237">
        <v>0</v>
      </c>
      <c r="V594" s="237">
        <v>0</v>
      </c>
      <c r="W594" s="237">
        <v>0</v>
      </c>
      <c r="X594" s="237">
        <v>0</v>
      </c>
      <c r="Y594" s="237"/>
    </row>
    <row r="595" spans="1:25" ht="15" hidden="1" x14ac:dyDescent="0.2">
      <c r="A595" s="14">
        <v>83</v>
      </c>
      <c r="B595" s="239">
        <v>75</v>
      </c>
      <c r="C595" s="28">
        <f t="shared" ref="C595:F599" si="21">C220*$K$4</f>
        <v>30897.940000000002</v>
      </c>
      <c r="D595" s="28">
        <f t="shared" si="21"/>
        <v>28041.24</v>
      </c>
      <c r="E595" s="28">
        <f t="shared" si="21"/>
        <v>20172.330000000002</v>
      </c>
      <c r="F595" s="28">
        <f t="shared" si="21"/>
        <v>14737.710000000001</v>
      </c>
      <c r="G595" s="28">
        <v>0</v>
      </c>
      <c r="I595" s="166"/>
      <c r="J595" s="166"/>
      <c r="K595" s="166"/>
      <c r="L595" s="166"/>
      <c r="U595" s="237">
        <v>0</v>
      </c>
      <c r="V595" s="237">
        <v>0</v>
      </c>
      <c r="W595" s="237">
        <v>0</v>
      </c>
      <c r="X595" s="237">
        <v>0</v>
      </c>
      <c r="Y595" s="237"/>
    </row>
    <row r="596" spans="1:25" ht="15" hidden="1" x14ac:dyDescent="0.2">
      <c r="A596" s="14">
        <v>84</v>
      </c>
      <c r="B596" s="239">
        <v>75</v>
      </c>
      <c r="C596" s="28">
        <f t="shared" si="21"/>
        <v>30897.940000000002</v>
      </c>
      <c r="D596" s="28">
        <f t="shared" si="21"/>
        <v>28041.24</v>
      </c>
      <c r="E596" s="28">
        <f t="shared" si="21"/>
        <v>20172.330000000002</v>
      </c>
      <c r="F596" s="28">
        <f t="shared" si="21"/>
        <v>14737.710000000001</v>
      </c>
      <c r="G596" s="28">
        <v>0</v>
      </c>
      <c r="I596" s="166"/>
      <c r="J596" s="166"/>
      <c r="K596" s="166"/>
      <c r="L596" s="166"/>
      <c r="U596" s="237">
        <v>0</v>
      </c>
      <c r="V596" s="237">
        <v>0</v>
      </c>
      <c r="W596" s="237">
        <v>0</v>
      </c>
      <c r="X596" s="237">
        <v>0</v>
      </c>
      <c r="Y596" s="237"/>
    </row>
    <row r="597" spans="1:25" ht="15" hidden="1" x14ac:dyDescent="0.2">
      <c r="A597" s="14">
        <v>1</v>
      </c>
      <c r="B597" s="240" t="s">
        <v>92</v>
      </c>
      <c r="C597" s="28">
        <f t="shared" si="21"/>
        <v>1465.45</v>
      </c>
      <c r="D597" s="28">
        <f t="shared" si="21"/>
        <v>1329.24</v>
      </c>
      <c r="E597" s="28">
        <f t="shared" si="21"/>
        <v>1013.36</v>
      </c>
      <c r="F597" s="28">
        <f t="shared" si="21"/>
        <v>739.88</v>
      </c>
      <c r="G597" s="28">
        <v>0</v>
      </c>
      <c r="I597" s="166"/>
      <c r="J597" s="166"/>
      <c r="K597" s="166"/>
      <c r="L597" s="166"/>
      <c r="U597" s="237">
        <v>0</v>
      </c>
      <c r="V597" s="237">
        <v>0</v>
      </c>
      <c r="W597" s="237">
        <v>0</v>
      </c>
      <c r="X597" s="237">
        <v>0</v>
      </c>
      <c r="Y597" s="237"/>
    </row>
    <row r="598" spans="1:25" ht="15" hidden="1" x14ac:dyDescent="0.2">
      <c r="A598" s="14">
        <v>2</v>
      </c>
      <c r="B598" s="240" t="s">
        <v>93</v>
      </c>
      <c r="C598" s="28">
        <f t="shared" si="21"/>
        <v>2491</v>
      </c>
      <c r="D598" s="28">
        <f t="shared" si="21"/>
        <v>2260.98</v>
      </c>
      <c r="E598" s="28">
        <f t="shared" si="21"/>
        <v>1720.38</v>
      </c>
      <c r="F598" s="28">
        <f t="shared" si="21"/>
        <v>1257.69</v>
      </c>
      <c r="G598" s="28">
        <v>0</v>
      </c>
      <c r="I598" s="166"/>
      <c r="J598" s="166"/>
      <c r="K598" s="166"/>
      <c r="L598" s="166"/>
      <c r="U598" s="237">
        <v>0</v>
      </c>
      <c r="V598" s="237">
        <v>0</v>
      </c>
      <c r="W598" s="237">
        <v>0</v>
      </c>
      <c r="X598" s="237">
        <v>0</v>
      </c>
      <c r="Y598" s="237"/>
    </row>
    <row r="599" spans="1:25" ht="16" hidden="1" thickBot="1" x14ac:dyDescent="0.25">
      <c r="A599" s="17">
        <v>3</v>
      </c>
      <c r="B599" s="240" t="s">
        <v>94</v>
      </c>
      <c r="C599" s="28">
        <f t="shared" si="21"/>
        <v>3515.4900000000002</v>
      </c>
      <c r="D599" s="28">
        <f t="shared" si="21"/>
        <v>3190.6000000000004</v>
      </c>
      <c r="E599" s="28">
        <f t="shared" si="21"/>
        <v>2428.9900000000002</v>
      </c>
      <c r="F599" s="28">
        <f t="shared" si="21"/>
        <v>1774.44</v>
      </c>
      <c r="G599" s="28">
        <v>0</v>
      </c>
      <c r="I599" s="166"/>
      <c r="J599" s="166"/>
      <c r="K599" s="166"/>
      <c r="L599" s="166"/>
      <c r="U599" s="237">
        <v>0</v>
      </c>
      <c r="V599" s="237">
        <v>0</v>
      </c>
      <c r="W599" s="237">
        <v>0</v>
      </c>
      <c r="X599" s="237">
        <v>0</v>
      </c>
      <c r="Y599" s="237"/>
    </row>
    <row r="600" spans="1:25" ht="14" hidden="1" thickBot="1" x14ac:dyDescent="0.2">
      <c r="A600" s="13"/>
      <c r="B600" s="13"/>
      <c r="C600" s="13"/>
      <c r="D600" s="13"/>
      <c r="E600" s="13"/>
      <c r="F600" s="13"/>
      <c r="G600" s="13"/>
    </row>
    <row r="601" spans="1:25" ht="18" hidden="1" x14ac:dyDescent="0.2">
      <c r="A601" s="317" t="s">
        <v>15</v>
      </c>
      <c r="B601" s="318"/>
      <c r="C601" s="318"/>
      <c r="D601" s="318"/>
      <c r="E601" s="318"/>
      <c r="F601" s="318"/>
      <c r="G601" s="319"/>
    </row>
    <row r="602" spans="1:25" ht="18" hidden="1" x14ac:dyDescent="0.2">
      <c r="A602" s="320" t="s">
        <v>7</v>
      </c>
      <c r="B602" s="321"/>
      <c r="C602" s="321"/>
      <c r="D602" s="321"/>
      <c r="E602" s="321"/>
      <c r="F602" s="321"/>
      <c r="G602" s="322"/>
      <c r="H602" s="29"/>
    </row>
    <row r="603" spans="1:25" hidden="1" x14ac:dyDescent="0.15">
      <c r="A603" s="314" t="s">
        <v>0</v>
      </c>
      <c r="B603" s="315"/>
      <c r="C603" s="315"/>
      <c r="D603" s="315"/>
      <c r="E603" s="315"/>
      <c r="F603" s="315"/>
      <c r="G603" s="316"/>
    </row>
    <row r="604" spans="1:25" hidden="1" x14ac:dyDescent="0.15">
      <c r="A604" s="14" t="s">
        <v>1</v>
      </c>
      <c r="B604" s="15" t="s">
        <v>1</v>
      </c>
      <c r="C604" s="30">
        <v>2000</v>
      </c>
      <c r="D604" s="30">
        <v>3500</v>
      </c>
      <c r="E604" s="6">
        <v>5000</v>
      </c>
      <c r="F604" s="16"/>
      <c r="G604" s="18"/>
      <c r="U604" s="236">
        <v>2</v>
      </c>
      <c r="V604" s="236">
        <v>6</v>
      </c>
      <c r="W604" s="236">
        <v>10</v>
      </c>
      <c r="X604" s="236">
        <v>14</v>
      </c>
      <c r="Y604" s="236">
        <v>18</v>
      </c>
    </row>
    <row r="605" spans="1:25" ht="15" hidden="1" x14ac:dyDescent="0.2">
      <c r="A605" s="14">
        <v>18</v>
      </c>
      <c r="B605" s="5">
        <v>18</v>
      </c>
      <c r="C605" s="28">
        <f>C305*$K$4</f>
        <v>2197.38</v>
      </c>
      <c r="D605" s="28">
        <f t="shared" ref="D605:F605" si="22">D305*$K$4</f>
        <v>2107.81</v>
      </c>
      <c r="E605" s="28">
        <f t="shared" si="22"/>
        <v>1592.1200000000001</v>
      </c>
      <c r="F605" s="28">
        <f t="shared" si="22"/>
        <v>1162.8200000000002</v>
      </c>
      <c r="G605" s="28">
        <v>0</v>
      </c>
      <c r="I605" s="166"/>
      <c r="J605" s="166"/>
      <c r="K605" s="166"/>
      <c r="L605" s="166"/>
      <c r="U605" s="237">
        <v>0</v>
      </c>
      <c r="V605" s="237">
        <v>0</v>
      </c>
      <c r="W605" s="237">
        <v>0</v>
      </c>
      <c r="X605" s="237">
        <v>0</v>
      </c>
      <c r="Y605" s="237">
        <v>0</v>
      </c>
    </row>
    <row r="606" spans="1:25" ht="15" hidden="1" x14ac:dyDescent="0.2">
      <c r="A606" s="14">
        <v>19</v>
      </c>
      <c r="B606" s="5">
        <v>18</v>
      </c>
      <c r="C606" s="28">
        <f t="shared" ref="C606:F669" si="23">C306*$K$4</f>
        <v>2197.38</v>
      </c>
      <c r="D606" s="28">
        <f t="shared" si="23"/>
        <v>2107.81</v>
      </c>
      <c r="E606" s="28">
        <f t="shared" si="23"/>
        <v>1592.1200000000001</v>
      </c>
      <c r="F606" s="28">
        <f t="shared" si="23"/>
        <v>1162.8200000000002</v>
      </c>
      <c r="G606" s="28">
        <v>0</v>
      </c>
      <c r="I606" s="166"/>
      <c r="J606" s="166"/>
      <c r="K606" s="166"/>
      <c r="L606" s="166"/>
      <c r="U606" s="237">
        <v>0</v>
      </c>
      <c r="V606" s="237">
        <v>0</v>
      </c>
      <c r="W606" s="237">
        <v>0</v>
      </c>
      <c r="X606" s="237">
        <v>0</v>
      </c>
      <c r="Y606" s="237">
        <v>0</v>
      </c>
    </row>
    <row r="607" spans="1:25" ht="15" hidden="1" x14ac:dyDescent="0.2">
      <c r="A607" s="14">
        <v>20</v>
      </c>
      <c r="B607" s="5">
        <v>18</v>
      </c>
      <c r="C607" s="28">
        <f t="shared" si="23"/>
        <v>2197.38</v>
      </c>
      <c r="D607" s="28">
        <f t="shared" si="23"/>
        <v>2107.81</v>
      </c>
      <c r="E607" s="28">
        <f t="shared" si="23"/>
        <v>1592.1200000000001</v>
      </c>
      <c r="F607" s="28">
        <f t="shared" si="23"/>
        <v>1162.8200000000002</v>
      </c>
      <c r="G607" s="28">
        <v>0</v>
      </c>
      <c r="I607" s="166"/>
      <c r="J607" s="166"/>
      <c r="K607" s="166"/>
      <c r="L607" s="166"/>
      <c r="U607" s="237">
        <v>0</v>
      </c>
      <c r="V607" s="237">
        <v>0</v>
      </c>
      <c r="W607" s="237">
        <v>0</v>
      </c>
      <c r="X607" s="237">
        <v>0</v>
      </c>
      <c r="Y607" s="237">
        <v>0</v>
      </c>
    </row>
    <row r="608" spans="1:25" ht="15" hidden="1" x14ac:dyDescent="0.2">
      <c r="A608" s="14">
        <v>21</v>
      </c>
      <c r="B608" s="5">
        <v>18</v>
      </c>
      <c r="C608" s="28">
        <f t="shared" si="23"/>
        <v>2197.38</v>
      </c>
      <c r="D608" s="28">
        <f t="shared" si="23"/>
        <v>2107.81</v>
      </c>
      <c r="E608" s="28">
        <f t="shared" si="23"/>
        <v>1592.1200000000001</v>
      </c>
      <c r="F608" s="28">
        <f t="shared" si="23"/>
        <v>1162.8200000000002</v>
      </c>
      <c r="G608" s="28">
        <v>0</v>
      </c>
      <c r="I608" s="166"/>
      <c r="J608" s="166"/>
      <c r="K608" s="166"/>
      <c r="L608" s="166"/>
      <c r="U608" s="237">
        <v>0</v>
      </c>
      <c r="V608" s="237">
        <v>0</v>
      </c>
      <c r="W608" s="237">
        <v>0</v>
      </c>
      <c r="X608" s="237">
        <v>0</v>
      </c>
      <c r="Y608" s="237">
        <v>0</v>
      </c>
    </row>
    <row r="609" spans="1:25" ht="15" hidden="1" x14ac:dyDescent="0.2">
      <c r="A609" s="14">
        <v>22</v>
      </c>
      <c r="B609" s="5">
        <v>18</v>
      </c>
      <c r="C609" s="28">
        <f t="shared" si="23"/>
        <v>2197.38</v>
      </c>
      <c r="D609" s="28">
        <f t="shared" si="23"/>
        <v>2107.81</v>
      </c>
      <c r="E609" s="28">
        <f t="shared" si="23"/>
        <v>1592.1200000000001</v>
      </c>
      <c r="F609" s="28">
        <f t="shared" si="23"/>
        <v>1162.8200000000002</v>
      </c>
      <c r="G609" s="28">
        <v>0</v>
      </c>
      <c r="I609" s="166"/>
      <c r="J609" s="166"/>
      <c r="K609" s="166"/>
      <c r="L609" s="166"/>
      <c r="U609" s="237">
        <v>0</v>
      </c>
      <c r="V609" s="237">
        <v>0</v>
      </c>
      <c r="W609" s="237">
        <v>0</v>
      </c>
      <c r="X609" s="237">
        <v>0</v>
      </c>
      <c r="Y609" s="237">
        <v>0</v>
      </c>
    </row>
    <row r="610" spans="1:25" ht="15" hidden="1" x14ac:dyDescent="0.2">
      <c r="A610" s="14">
        <v>23</v>
      </c>
      <c r="B610" s="5">
        <v>18</v>
      </c>
      <c r="C610" s="28">
        <f t="shared" si="23"/>
        <v>2197.38</v>
      </c>
      <c r="D610" s="28">
        <f t="shared" si="23"/>
        <v>2107.81</v>
      </c>
      <c r="E610" s="28">
        <f t="shared" si="23"/>
        <v>1592.1200000000001</v>
      </c>
      <c r="F610" s="28">
        <f t="shared" si="23"/>
        <v>1162.8200000000002</v>
      </c>
      <c r="G610" s="28">
        <v>0</v>
      </c>
      <c r="I610" s="166"/>
      <c r="J610" s="166"/>
      <c r="K610" s="166"/>
      <c r="L610" s="166"/>
      <c r="U610" s="237">
        <v>0</v>
      </c>
      <c r="V610" s="237">
        <v>0</v>
      </c>
      <c r="W610" s="237">
        <v>0</v>
      </c>
      <c r="X610" s="237">
        <v>0</v>
      </c>
      <c r="Y610" s="237">
        <v>0</v>
      </c>
    </row>
    <row r="611" spans="1:25" ht="15" hidden="1" x14ac:dyDescent="0.2">
      <c r="A611" s="14">
        <v>24</v>
      </c>
      <c r="B611" s="5">
        <v>18</v>
      </c>
      <c r="C611" s="28">
        <f t="shared" si="23"/>
        <v>2197.38</v>
      </c>
      <c r="D611" s="28">
        <f t="shared" si="23"/>
        <v>2107.81</v>
      </c>
      <c r="E611" s="28">
        <f t="shared" si="23"/>
        <v>1592.1200000000001</v>
      </c>
      <c r="F611" s="28">
        <f t="shared" si="23"/>
        <v>1162.8200000000002</v>
      </c>
      <c r="G611" s="28">
        <v>0</v>
      </c>
      <c r="I611" s="166"/>
      <c r="J611" s="166"/>
      <c r="K611" s="166"/>
      <c r="L611" s="166"/>
      <c r="U611" s="237">
        <v>0</v>
      </c>
      <c r="V611" s="237">
        <v>0</v>
      </c>
      <c r="W611" s="237">
        <v>0</v>
      </c>
      <c r="X611" s="237">
        <v>0</v>
      </c>
      <c r="Y611" s="237">
        <v>0</v>
      </c>
    </row>
    <row r="612" spans="1:25" ht="15" hidden="1" x14ac:dyDescent="0.2">
      <c r="A612" s="14">
        <v>25</v>
      </c>
      <c r="B612" s="5">
        <v>25</v>
      </c>
      <c r="C612" s="28">
        <f t="shared" si="23"/>
        <v>2370.69</v>
      </c>
      <c r="D612" s="28">
        <f t="shared" si="23"/>
        <v>2274.7600000000002</v>
      </c>
      <c r="E612" s="28">
        <f t="shared" si="23"/>
        <v>1699.71</v>
      </c>
      <c r="F612" s="28">
        <f t="shared" si="23"/>
        <v>1241.79</v>
      </c>
      <c r="G612" s="28">
        <v>0</v>
      </c>
      <c r="I612" s="166"/>
      <c r="J612" s="166"/>
      <c r="K612" s="166"/>
      <c r="L612" s="166"/>
      <c r="U612" s="237">
        <v>0</v>
      </c>
      <c r="V612" s="237">
        <v>0</v>
      </c>
      <c r="W612" s="237">
        <v>0</v>
      </c>
      <c r="X612" s="237">
        <v>0</v>
      </c>
      <c r="Y612" s="237">
        <v>0</v>
      </c>
    </row>
    <row r="613" spans="1:25" ht="15" hidden="1" x14ac:dyDescent="0.2">
      <c r="A613" s="14">
        <v>26</v>
      </c>
      <c r="B613" s="5">
        <v>25</v>
      </c>
      <c r="C613" s="28">
        <f t="shared" si="23"/>
        <v>2370.69</v>
      </c>
      <c r="D613" s="28">
        <f t="shared" si="23"/>
        <v>2274.7600000000002</v>
      </c>
      <c r="E613" s="28">
        <f t="shared" si="23"/>
        <v>1699.71</v>
      </c>
      <c r="F613" s="28">
        <f t="shared" si="23"/>
        <v>1241.79</v>
      </c>
      <c r="G613" s="28">
        <v>0</v>
      </c>
      <c r="I613" s="166"/>
      <c r="J613" s="166"/>
      <c r="K613" s="166"/>
      <c r="L613" s="166"/>
      <c r="U613" s="237">
        <v>0</v>
      </c>
      <c r="V613" s="237">
        <v>0</v>
      </c>
      <c r="W613" s="237">
        <v>0</v>
      </c>
      <c r="X613" s="237">
        <v>0</v>
      </c>
      <c r="Y613" s="237">
        <v>0</v>
      </c>
    </row>
    <row r="614" spans="1:25" ht="15" hidden="1" x14ac:dyDescent="0.2">
      <c r="A614" s="14">
        <v>27</v>
      </c>
      <c r="B614" s="5">
        <v>25</v>
      </c>
      <c r="C614" s="28">
        <f t="shared" si="23"/>
        <v>2370.69</v>
      </c>
      <c r="D614" s="28">
        <f t="shared" si="23"/>
        <v>2274.7600000000002</v>
      </c>
      <c r="E614" s="28">
        <f t="shared" si="23"/>
        <v>1699.71</v>
      </c>
      <c r="F614" s="28">
        <f t="shared" si="23"/>
        <v>1241.79</v>
      </c>
      <c r="G614" s="28">
        <v>0</v>
      </c>
      <c r="I614" s="166"/>
      <c r="J614" s="166"/>
      <c r="K614" s="166"/>
      <c r="L614" s="166"/>
      <c r="U614" s="237">
        <v>0</v>
      </c>
      <c r="V614" s="237">
        <v>0</v>
      </c>
      <c r="W614" s="237">
        <v>0</v>
      </c>
      <c r="X614" s="237">
        <v>0</v>
      </c>
      <c r="Y614" s="237">
        <v>0</v>
      </c>
    </row>
    <row r="615" spans="1:25" ht="15" hidden="1" x14ac:dyDescent="0.2">
      <c r="A615" s="14">
        <v>28</v>
      </c>
      <c r="B615" s="5">
        <v>25</v>
      </c>
      <c r="C615" s="28">
        <f t="shared" si="23"/>
        <v>2370.69</v>
      </c>
      <c r="D615" s="28">
        <f t="shared" si="23"/>
        <v>2274.7600000000002</v>
      </c>
      <c r="E615" s="28">
        <f t="shared" si="23"/>
        <v>1699.71</v>
      </c>
      <c r="F615" s="28">
        <f t="shared" si="23"/>
        <v>1241.79</v>
      </c>
      <c r="G615" s="28">
        <v>0</v>
      </c>
      <c r="I615" s="166"/>
      <c r="J615" s="166"/>
      <c r="K615" s="166"/>
      <c r="L615" s="166"/>
      <c r="U615" s="237">
        <v>0</v>
      </c>
      <c r="V615" s="237">
        <v>0</v>
      </c>
      <c r="W615" s="237">
        <v>0</v>
      </c>
      <c r="X615" s="237">
        <v>0</v>
      </c>
      <c r="Y615" s="237">
        <v>0</v>
      </c>
    </row>
    <row r="616" spans="1:25" ht="15" hidden="1" x14ac:dyDescent="0.2">
      <c r="A616" s="14">
        <v>29</v>
      </c>
      <c r="B616" s="5">
        <v>25</v>
      </c>
      <c r="C616" s="28">
        <f t="shared" si="23"/>
        <v>2370.69</v>
      </c>
      <c r="D616" s="28">
        <f t="shared" si="23"/>
        <v>2274.7600000000002</v>
      </c>
      <c r="E616" s="28">
        <f t="shared" si="23"/>
        <v>1699.71</v>
      </c>
      <c r="F616" s="28">
        <f t="shared" si="23"/>
        <v>1241.79</v>
      </c>
      <c r="G616" s="28">
        <v>0</v>
      </c>
      <c r="I616" s="166"/>
      <c r="J616" s="166"/>
      <c r="K616" s="166"/>
      <c r="L616" s="166"/>
      <c r="U616" s="237">
        <v>0</v>
      </c>
      <c r="V616" s="237">
        <v>0</v>
      </c>
      <c r="W616" s="237">
        <v>0</v>
      </c>
      <c r="X616" s="237">
        <v>0</v>
      </c>
      <c r="Y616" s="237">
        <v>0</v>
      </c>
    </row>
    <row r="617" spans="1:25" ht="15" hidden="1" x14ac:dyDescent="0.2">
      <c r="A617" s="14">
        <v>30</v>
      </c>
      <c r="B617" s="5">
        <v>30</v>
      </c>
      <c r="C617" s="28">
        <f t="shared" si="23"/>
        <v>2674.38</v>
      </c>
      <c r="D617" s="28">
        <f t="shared" si="23"/>
        <v>2565.2000000000003</v>
      </c>
      <c r="E617" s="28">
        <f t="shared" si="23"/>
        <v>1889.98</v>
      </c>
      <c r="F617" s="28">
        <f t="shared" si="23"/>
        <v>1379.5900000000001</v>
      </c>
      <c r="G617" s="28">
        <v>0</v>
      </c>
      <c r="I617" s="166"/>
      <c r="J617" s="166"/>
      <c r="K617" s="166"/>
      <c r="L617" s="166"/>
      <c r="U617" s="237">
        <v>0</v>
      </c>
      <c r="V617" s="237">
        <v>0</v>
      </c>
      <c r="W617" s="237">
        <v>0</v>
      </c>
      <c r="X617" s="237">
        <v>0</v>
      </c>
      <c r="Y617" s="237">
        <v>0</v>
      </c>
    </row>
    <row r="618" spans="1:25" ht="15" hidden="1" x14ac:dyDescent="0.2">
      <c r="A618" s="14">
        <v>31</v>
      </c>
      <c r="B618" s="5">
        <v>30</v>
      </c>
      <c r="C618" s="28">
        <f t="shared" si="23"/>
        <v>2674.38</v>
      </c>
      <c r="D618" s="28">
        <f t="shared" si="23"/>
        <v>2565.2000000000003</v>
      </c>
      <c r="E618" s="28">
        <f t="shared" si="23"/>
        <v>1889.98</v>
      </c>
      <c r="F618" s="28">
        <f t="shared" si="23"/>
        <v>1379.5900000000001</v>
      </c>
      <c r="G618" s="28">
        <v>0</v>
      </c>
      <c r="I618" s="166"/>
      <c r="J618" s="166"/>
      <c r="K618" s="166"/>
      <c r="L618" s="166"/>
      <c r="U618" s="237">
        <v>0</v>
      </c>
      <c r="V618" s="237">
        <v>0</v>
      </c>
      <c r="W618" s="237">
        <v>0</v>
      </c>
      <c r="X618" s="237">
        <v>0</v>
      </c>
      <c r="Y618" s="237">
        <v>0</v>
      </c>
    </row>
    <row r="619" spans="1:25" ht="15" hidden="1" x14ac:dyDescent="0.2">
      <c r="A619" s="14">
        <v>32</v>
      </c>
      <c r="B619" s="5">
        <v>30</v>
      </c>
      <c r="C619" s="28">
        <f t="shared" si="23"/>
        <v>2674.38</v>
      </c>
      <c r="D619" s="28">
        <f t="shared" si="23"/>
        <v>2565.2000000000003</v>
      </c>
      <c r="E619" s="28">
        <f t="shared" si="23"/>
        <v>1889.98</v>
      </c>
      <c r="F619" s="28">
        <f t="shared" si="23"/>
        <v>1379.5900000000001</v>
      </c>
      <c r="G619" s="28">
        <v>0</v>
      </c>
      <c r="I619" s="166"/>
      <c r="J619" s="166"/>
      <c r="K619" s="166"/>
      <c r="L619" s="166"/>
      <c r="U619" s="237">
        <v>0</v>
      </c>
      <c r="V619" s="237">
        <v>0</v>
      </c>
      <c r="W619" s="237">
        <v>0</v>
      </c>
      <c r="X619" s="237">
        <v>0</v>
      </c>
      <c r="Y619" s="237">
        <v>0</v>
      </c>
    </row>
    <row r="620" spans="1:25" ht="15" hidden="1" x14ac:dyDescent="0.2">
      <c r="A620" s="14">
        <v>33</v>
      </c>
      <c r="B620" s="5">
        <v>30</v>
      </c>
      <c r="C620" s="28">
        <f t="shared" si="23"/>
        <v>2674.38</v>
      </c>
      <c r="D620" s="28">
        <f t="shared" si="23"/>
        <v>2565.2000000000003</v>
      </c>
      <c r="E620" s="28">
        <f t="shared" si="23"/>
        <v>1889.98</v>
      </c>
      <c r="F620" s="28">
        <f t="shared" si="23"/>
        <v>1379.5900000000001</v>
      </c>
      <c r="G620" s="28">
        <v>0</v>
      </c>
      <c r="I620" s="166"/>
      <c r="J620" s="166"/>
      <c r="K620" s="166"/>
      <c r="L620" s="166"/>
      <c r="U620" s="237">
        <v>0</v>
      </c>
      <c r="V620" s="237">
        <v>0</v>
      </c>
      <c r="W620" s="237">
        <v>0</v>
      </c>
      <c r="X620" s="237">
        <v>0</v>
      </c>
      <c r="Y620" s="237">
        <v>0</v>
      </c>
    </row>
    <row r="621" spans="1:25" ht="15" hidden="1" x14ac:dyDescent="0.2">
      <c r="A621" s="14">
        <v>34</v>
      </c>
      <c r="B621" s="5">
        <v>30</v>
      </c>
      <c r="C621" s="28">
        <f t="shared" si="23"/>
        <v>2674.38</v>
      </c>
      <c r="D621" s="28">
        <f t="shared" si="23"/>
        <v>2565.2000000000003</v>
      </c>
      <c r="E621" s="28">
        <f t="shared" si="23"/>
        <v>1889.98</v>
      </c>
      <c r="F621" s="28">
        <f t="shared" si="23"/>
        <v>1379.5900000000001</v>
      </c>
      <c r="G621" s="28">
        <v>0</v>
      </c>
      <c r="I621" s="166"/>
      <c r="J621" s="166"/>
      <c r="K621" s="166"/>
      <c r="L621" s="166"/>
      <c r="U621" s="237">
        <v>0</v>
      </c>
      <c r="V621" s="237">
        <v>0</v>
      </c>
      <c r="W621" s="237">
        <v>0</v>
      </c>
      <c r="X621" s="237">
        <v>0</v>
      </c>
      <c r="Y621" s="237">
        <v>0</v>
      </c>
    </row>
    <row r="622" spans="1:25" ht="15" hidden="1" x14ac:dyDescent="0.2">
      <c r="A622" s="14">
        <v>35</v>
      </c>
      <c r="B622" s="5">
        <v>35</v>
      </c>
      <c r="C622" s="28">
        <f t="shared" si="23"/>
        <v>3026.3</v>
      </c>
      <c r="D622" s="28">
        <f t="shared" si="23"/>
        <v>2903.34</v>
      </c>
      <c r="E622" s="28">
        <f t="shared" si="23"/>
        <v>2115.7600000000002</v>
      </c>
      <c r="F622" s="28">
        <f t="shared" si="23"/>
        <v>1545.48</v>
      </c>
      <c r="G622" s="28">
        <v>0</v>
      </c>
      <c r="I622" s="166"/>
      <c r="J622" s="166"/>
      <c r="K622" s="166"/>
      <c r="L622" s="166"/>
      <c r="U622" s="237">
        <v>0</v>
      </c>
      <c r="V622" s="237">
        <v>0</v>
      </c>
      <c r="W622" s="237">
        <v>0</v>
      </c>
      <c r="X622" s="237">
        <v>0</v>
      </c>
      <c r="Y622" s="237">
        <v>0</v>
      </c>
    </row>
    <row r="623" spans="1:25" ht="15" hidden="1" x14ac:dyDescent="0.2">
      <c r="A623" s="14">
        <v>36</v>
      </c>
      <c r="B623" s="5">
        <v>35</v>
      </c>
      <c r="C623" s="28">
        <f t="shared" si="23"/>
        <v>3026.3</v>
      </c>
      <c r="D623" s="28">
        <f t="shared" si="23"/>
        <v>2903.34</v>
      </c>
      <c r="E623" s="28">
        <f t="shared" si="23"/>
        <v>2115.7600000000002</v>
      </c>
      <c r="F623" s="28">
        <f t="shared" si="23"/>
        <v>1545.48</v>
      </c>
      <c r="G623" s="28">
        <v>0</v>
      </c>
      <c r="I623" s="166"/>
      <c r="J623" s="166"/>
      <c r="K623" s="166"/>
      <c r="L623" s="166"/>
      <c r="U623" s="237">
        <v>0</v>
      </c>
      <c r="V623" s="237">
        <v>0</v>
      </c>
      <c r="W623" s="237">
        <v>0</v>
      </c>
      <c r="X623" s="237">
        <v>0</v>
      </c>
      <c r="Y623" s="237">
        <v>0</v>
      </c>
    </row>
    <row r="624" spans="1:25" ht="15" hidden="1" x14ac:dyDescent="0.2">
      <c r="A624" s="14">
        <v>37</v>
      </c>
      <c r="B624" s="5">
        <v>35</v>
      </c>
      <c r="C624" s="28">
        <f t="shared" si="23"/>
        <v>3026.3</v>
      </c>
      <c r="D624" s="28">
        <f t="shared" si="23"/>
        <v>2903.34</v>
      </c>
      <c r="E624" s="28">
        <f t="shared" si="23"/>
        <v>2115.7600000000002</v>
      </c>
      <c r="F624" s="28">
        <f t="shared" si="23"/>
        <v>1545.48</v>
      </c>
      <c r="G624" s="28">
        <v>0</v>
      </c>
      <c r="I624" s="166"/>
      <c r="J624" s="166"/>
      <c r="K624" s="166"/>
      <c r="L624" s="166"/>
      <c r="U624" s="237">
        <v>0</v>
      </c>
      <c r="V624" s="237">
        <v>0</v>
      </c>
      <c r="W624" s="237">
        <v>0</v>
      </c>
      <c r="X624" s="237">
        <v>0</v>
      </c>
      <c r="Y624" s="237">
        <v>0</v>
      </c>
    </row>
    <row r="625" spans="1:25" ht="15" hidden="1" x14ac:dyDescent="0.2">
      <c r="A625" s="14">
        <v>38</v>
      </c>
      <c r="B625" s="5">
        <v>35</v>
      </c>
      <c r="C625" s="28">
        <f t="shared" si="23"/>
        <v>3026.3</v>
      </c>
      <c r="D625" s="28">
        <f t="shared" si="23"/>
        <v>2903.34</v>
      </c>
      <c r="E625" s="28">
        <f t="shared" si="23"/>
        <v>2115.7600000000002</v>
      </c>
      <c r="F625" s="28">
        <f t="shared" si="23"/>
        <v>1545.48</v>
      </c>
      <c r="G625" s="28">
        <v>0</v>
      </c>
      <c r="I625" s="166"/>
      <c r="J625" s="166"/>
      <c r="K625" s="166"/>
      <c r="L625" s="166"/>
      <c r="U625" s="237">
        <v>0</v>
      </c>
      <c r="V625" s="237">
        <v>0</v>
      </c>
      <c r="W625" s="237">
        <v>0</v>
      </c>
      <c r="X625" s="237">
        <v>0</v>
      </c>
      <c r="Y625" s="237">
        <v>0</v>
      </c>
    </row>
    <row r="626" spans="1:25" ht="15" hidden="1" x14ac:dyDescent="0.2">
      <c r="A626" s="14">
        <v>39</v>
      </c>
      <c r="B626" s="5">
        <v>35</v>
      </c>
      <c r="C626" s="28">
        <f t="shared" si="23"/>
        <v>3026.3</v>
      </c>
      <c r="D626" s="28">
        <f t="shared" si="23"/>
        <v>2903.34</v>
      </c>
      <c r="E626" s="28">
        <f t="shared" si="23"/>
        <v>2115.7600000000002</v>
      </c>
      <c r="F626" s="28">
        <f t="shared" si="23"/>
        <v>1545.48</v>
      </c>
      <c r="G626" s="28">
        <v>0</v>
      </c>
      <c r="I626" s="166"/>
      <c r="J626" s="166"/>
      <c r="K626" s="166"/>
      <c r="L626" s="166"/>
      <c r="U626" s="237">
        <v>0</v>
      </c>
      <c r="V626" s="237">
        <v>0</v>
      </c>
      <c r="W626" s="237">
        <v>0</v>
      </c>
      <c r="X626" s="237">
        <v>0</v>
      </c>
      <c r="Y626" s="237">
        <v>0</v>
      </c>
    </row>
    <row r="627" spans="1:25" ht="15" hidden="1" x14ac:dyDescent="0.2">
      <c r="A627" s="14">
        <v>40</v>
      </c>
      <c r="B627" s="5">
        <v>40</v>
      </c>
      <c r="C627" s="28">
        <f t="shared" si="23"/>
        <v>3546.76</v>
      </c>
      <c r="D627" s="28">
        <f t="shared" si="23"/>
        <v>3403.13</v>
      </c>
      <c r="E627" s="28">
        <f t="shared" si="23"/>
        <v>2458.67</v>
      </c>
      <c r="F627" s="28">
        <f t="shared" si="23"/>
        <v>1795.64</v>
      </c>
      <c r="G627" s="28">
        <v>0</v>
      </c>
      <c r="I627" s="166"/>
      <c r="J627" s="166"/>
      <c r="K627" s="166"/>
      <c r="L627" s="166"/>
      <c r="U627" s="237">
        <v>0</v>
      </c>
      <c r="V627" s="237">
        <v>0</v>
      </c>
      <c r="W627" s="237">
        <v>0</v>
      </c>
      <c r="X627" s="237">
        <v>0</v>
      </c>
      <c r="Y627" s="237">
        <v>0</v>
      </c>
    </row>
    <row r="628" spans="1:25" ht="15" hidden="1" x14ac:dyDescent="0.2">
      <c r="A628" s="14">
        <v>41</v>
      </c>
      <c r="B628" s="5">
        <v>40</v>
      </c>
      <c r="C628" s="28">
        <f t="shared" si="23"/>
        <v>3546.76</v>
      </c>
      <c r="D628" s="28">
        <f t="shared" si="23"/>
        <v>3403.13</v>
      </c>
      <c r="E628" s="28">
        <f t="shared" si="23"/>
        <v>2458.67</v>
      </c>
      <c r="F628" s="28">
        <f t="shared" si="23"/>
        <v>1795.64</v>
      </c>
      <c r="G628" s="28">
        <v>0</v>
      </c>
      <c r="I628" s="166"/>
      <c r="J628" s="166"/>
      <c r="K628" s="166"/>
      <c r="L628" s="166"/>
      <c r="U628" s="237">
        <v>0</v>
      </c>
      <c r="V628" s="237">
        <v>0</v>
      </c>
      <c r="W628" s="237">
        <v>0</v>
      </c>
      <c r="X628" s="237">
        <v>0</v>
      </c>
      <c r="Y628" s="237">
        <v>0</v>
      </c>
    </row>
    <row r="629" spans="1:25" ht="15" hidden="1" x14ac:dyDescent="0.2">
      <c r="A629" s="14">
        <v>42</v>
      </c>
      <c r="B629" s="5">
        <v>40</v>
      </c>
      <c r="C629" s="28">
        <f t="shared" si="23"/>
        <v>3546.76</v>
      </c>
      <c r="D629" s="28">
        <f t="shared" si="23"/>
        <v>3403.13</v>
      </c>
      <c r="E629" s="28">
        <f t="shared" si="23"/>
        <v>2458.67</v>
      </c>
      <c r="F629" s="28">
        <f t="shared" si="23"/>
        <v>1795.64</v>
      </c>
      <c r="G629" s="28">
        <v>0</v>
      </c>
      <c r="I629" s="166"/>
      <c r="J629" s="166"/>
      <c r="K629" s="166"/>
      <c r="L629" s="166"/>
      <c r="U629" s="237">
        <v>0</v>
      </c>
      <c r="V629" s="237">
        <v>0</v>
      </c>
      <c r="W629" s="237">
        <v>0</v>
      </c>
      <c r="X629" s="237">
        <v>0</v>
      </c>
      <c r="Y629" s="237">
        <v>0</v>
      </c>
    </row>
    <row r="630" spans="1:25" ht="15" hidden="1" x14ac:dyDescent="0.2">
      <c r="A630" s="14">
        <v>43</v>
      </c>
      <c r="B630" s="5">
        <v>40</v>
      </c>
      <c r="C630" s="28">
        <f t="shared" si="23"/>
        <v>3546.76</v>
      </c>
      <c r="D630" s="28">
        <f t="shared" si="23"/>
        <v>3403.13</v>
      </c>
      <c r="E630" s="28">
        <f t="shared" si="23"/>
        <v>2458.67</v>
      </c>
      <c r="F630" s="28">
        <f t="shared" si="23"/>
        <v>1795.64</v>
      </c>
      <c r="G630" s="28">
        <v>0</v>
      </c>
      <c r="I630" s="166"/>
      <c r="J630" s="166"/>
      <c r="K630" s="166"/>
      <c r="L630" s="166"/>
      <c r="U630" s="237">
        <v>0</v>
      </c>
      <c r="V630" s="237">
        <v>0</v>
      </c>
      <c r="W630" s="237">
        <v>0</v>
      </c>
      <c r="X630" s="237">
        <v>0</v>
      </c>
      <c r="Y630" s="237">
        <v>0</v>
      </c>
    </row>
    <row r="631" spans="1:25" ht="15" hidden="1" x14ac:dyDescent="0.2">
      <c r="A631" s="14">
        <v>44</v>
      </c>
      <c r="B631" s="5">
        <v>40</v>
      </c>
      <c r="C631" s="28">
        <f t="shared" si="23"/>
        <v>3546.76</v>
      </c>
      <c r="D631" s="28">
        <f t="shared" si="23"/>
        <v>3403.13</v>
      </c>
      <c r="E631" s="28">
        <f t="shared" si="23"/>
        <v>2458.67</v>
      </c>
      <c r="F631" s="28">
        <f t="shared" si="23"/>
        <v>1795.64</v>
      </c>
      <c r="G631" s="28">
        <v>0</v>
      </c>
      <c r="I631" s="166"/>
      <c r="J631" s="166"/>
      <c r="K631" s="166"/>
      <c r="L631" s="166"/>
      <c r="U631" s="237">
        <v>0</v>
      </c>
      <c r="V631" s="237">
        <v>0</v>
      </c>
      <c r="W631" s="237">
        <v>0</v>
      </c>
      <c r="X631" s="237">
        <v>0</v>
      </c>
      <c r="Y631" s="237">
        <v>0</v>
      </c>
    </row>
    <row r="632" spans="1:25" ht="15" hidden="1" x14ac:dyDescent="0.2">
      <c r="A632" s="14">
        <v>45</v>
      </c>
      <c r="B632" s="5">
        <v>45</v>
      </c>
      <c r="C632" s="28">
        <f t="shared" si="23"/>
        <v>4014.2200000000003</v>
      </c>
      <c r="D632" s="28">
        <f t="shared" si="23"/>
        <v>3850.98</v>
      </c>
      <c r="E632" s="28">
        <f t="shared" si="23"/>
        <v>2767.6600000000003</v>
      </c>
      <c r="F632" s="28">
        <f t="shared" si="23"/>
        <v>2021.95</v>
      </c>
      <c r="G632" s="28">
        <v>0</v>
      </c>
      <c r="I632" s="166"/>
      <c r="J632" s="166"/>
      <c r="K632" s="166"/>
      <c r="L632" s="166"/>
      <c r="U632" s="237">
        <v>0</v>
      </c>
      <c r="V632" s="237">
        <v>0</v>
      </c>
      <c r="W632" s="237">
        <v>0</v>
      </c>
      <c r="X632" s="237">
        <v>0</v>
      </c>
      <c r="Y632" s="237">
        <v>0</v>
      </c>
    </row>
    <row r="633" spans="1:25" ht="15" hidden="1" x14ac:dyDescent="0.2">
      <c r="A633" s="14">
        <v>46</v>
      </c>
      <c r="B633" s="5">
        <v>45</v>
      </c>
      <c r="C633" s="28">
        <f t="shared" si="23"/>
        <v>4014.2200000000003</v>
      </c>
      <c r="D633" s="28">
        <f t="shared" si="23"/>
        <v>3850.98</v>
      </c>
      <c r="E633" s="28">
        <f t="shared" si="23"/>
        <v>2767.6600000000003</v>
      </c>
      <c r="F633" s="28">
        <f t="shared" si="23"/>
        <v>2021.95</v>
      </c>
      <c r="G633" s="28">
        <v>0</v>
      </c>
      <c r="I633" s="166"/>
      <c r="J633" s="166"/>
      <c r="K633" s="166"/>
      <c r="L633" s="166"/>
      <c r="U633" s="237">
        <v>0</v>
      </c>
      <c r="V633" s="237">
        <v>0</v>
      </c>
      <c r="W633" s="237">
        <v>0</v>
      </c>
      <c r="X633" s="237">
        <v>0</v>
      </c>
      <c r="Y633" s="237">
        <v>0</v>
      </c>
    </row>
    <row r="634" spans="1:25" ht="15" hidden="1" x14ac:dyDescent="0.2">
      <c r="A634" s="14">
        <v>47</v>
      </c>
      <c r="B634" s="5">
        <v>45</v>
      </c>
      <c r="C634" s="28">
        <f t="shared" si="23"/>
        <v>4014.2200000000003</v>
      </c>
      <c r="D634" s="28">
        <f t="shared" si="23"/>
        <v>3850.98</v>
      </c>
      <c r="E634" s="28">
        <f t="shared" si="23"/>
        <v>2767.6600000000003</v>
      </c>
      <c r="F634" s="28">
        <f t="shared" si="23"/>
        <v>2021.95</v>
      </c>
      <c r="G634" s="28">
        <v>0</v>
      </c>
      <c r="I634" s="166"/>
      <c r="J634" s="166"/>
      <c r="K634" s="166"/>
      <c r="L634" s="166"/>
      <c r="U634" s="237">
        <v>0</v>
      </c>
      <c r="V634" s="237">
        <v>0</v>
      </c>
      <c r="W634" s="237">
        <v>0</v>
      </c>
      <c r="X634" s="237">
        <v>0</v>
      </c>
      <c r="Y634" s="237">
        <v>0</v>
      </c>
    </row>
    <row r="635" spans="1:25" ht="15" hidden="1" x14ac:dyDescent="0.2">
      <c r="A635" s="14">
        <v>48</v>
      </c>
      <c r="B635" s="5">
        <v>45</v>
      </c>
      <c r="C635" s="28">
        <f t="shared" si="23"/>
        <v>4014.2200000000003</v>
      </c>
      <c r="D635" s="28">
        <f t="shared" si="23"/>
        <v>3850.98</v>
      </c>
      <c r="E635" s="28">
        <f t="shared" si="23"/>
        <v>2767.6600000000003</v>
      </c>
      <c r="F635" s="28">
        <f t="shared" si="23"/>
        <v>2021.95</v>
      </c>
      <c r="G635" s="28">
        <v>0</v>
      </c>
      <c r="I635" s="166"/>
      <c r="J635" s="166"/>
      <c r="K635" s="166"/>
      <c r="L635" s="166"/>
      <c r="U635" s="237">
        <v>0</v>
      </c>
      <c r="V635" s="237">
        <v>0</v>
      </c>
      <c r="W635" s="237">
        <v>0</v>
      </c>
      <c r="X635" s="237">
        <v>0</v>
      </c>
      <c r="Y635" s="237">
        <v>0</v>
      </c>
    </row>
    <row r="636" spans="1:25" ht="15" hidden="1" x14ac:dyDescent="0.2">
      <c r="A636" s="14">
        <v>49</v>
      </c>
      <c r="B636" s="5">
        <v>45</v>
      </c>
      <c r="C636" s="28">
        <f t="shared" si="23"/>
        <v>4014.2200000000003</v>
      </c>
      <c r="D636" s="28">
        <f t="shared" si="23"/>
        <v>3850.98</v>
      </c>
      <c r="E636" s="28">
        <f t="shared" si="23"/>
        <v>2767.6600000000003</v>
      </c>
      <c r="F636" s="28">
        <f t="shared" si="23"/>
        <v>2021.95</v>
      </c>
      <c r="G636" s="28">
        <v>0</v>
      </c>
      <c r="I636" s="166"/>
      <c r="J636" s="166"/>
      <c r="K636" s="166"/>
      <c r="L636" s="166"/>
      <c r="U636" s="237">
        <v>0</v>
      </c>
      <c r="V636" s="237">
        <v>0</v>
      </c>
      <c r="W636" s="237">
        <v>0</v>
      </c>
      <c r="X636" s="237">
        <v>0</v>
      </c>
      <c r="Y636" s="237">
        <v>0</v>
      </c>
    </row>
    <row r="637" spans="1:25" ht="15" hidden="1" x14ac:dyDescent="0.2">
      <c r="A637" s="14">
        <v>50</v>
      </c>
      <c r="B637" s="5">
        <v>50</v>
      </c>
      <c r="C637" s="28">
        <f t="shared" si="23"/>
        <v>4687.3200000000006</v>
      </c>
      <c r="D637" s="28">
        <f t="shared" si="23"/>
        <v>4496.5200000000004</v>
      </c>
      <c r="E637" s="28">
        <f t="shared" si="23"/>
        <v>3218.69</v>
      </c>
      <c r="F637" s="28">
        <f t="shared" si="23"/>
        <v>2351.08</v>
      </c>
      <c r="G637" s="28">
        <v>0</v>
      </c>
      <c r="I637" s="166"/>
      <c r="J637" s="166"/>
      <c r="K637" s="166"/>
      <c r="L637" s="166"/>
      <c r="U637" s="237">
        <v>0</v>
      </c>
      <c r="V637" s="237">
        <v>0</v>
      </c>
      <c r="W637" s="237">
        <v>0</v>
      </c>
      <c r="X637" s="237">
        <v>0</v>
      </c>
      <c r="Y637" s="237">
        <v>0</v>
      </c>
    </row>
    <row r="638" spans="1:25" ht="15" hidden="1" x14ac:dyDescent="0.2">
      <c r="A638" s="14">
        <v>51</v>
      </c>
      <c r="B638" s="5">
        <v>50</v>
      </c>
      <c r="C638" s="28">
        <f t="shared" si="23"/>
        <v>4687.3200000000006</v>
      </c>
      <c r="D638" s="28">
        <f t="shared" si="23"/>
        <v>4496.5200000000004</v>
      </c>
      <c r="E638" s="28">
        <f t="shared" si="23"/>
        <v>3218.69</v>
      </c>
      <c r="F638" s="28">
        <f t="shared" si="23"/>
        <v>2351.08</v>
      </c>
      <c r="G638" s="28">
        <v>0</v>
      </c>
      <c r="I638" s="166"/>
      <c r="J638" s="166"/>
      <c r="K638" s="166"/>
      <c r="L638" s="166"/>
      <c r="U638" s="237">
        <v>0</v>
      </c>
      <c r="V638" s="237">
        <v>0</v>
      </c>
      <c r="W638" s="237">
        <v>0</v>
      </c>
      <c r="X638" s="237">
        <v>0</v>
      </c>
      <c r="Y638" s="237">
        <v>0</v>
      </c>
    </row>
    <row r="639" spans="1:25" ht="15" hidden="1" x14ac:dyDescent="0.2">
      <c r="A639" s="14">
        <v>52</v>
      </c>
      <c r="B639" s="5">
        <v>50</v>
      </c>
      <c r="C639" s="28">
        <f t="shared" si="23"/>
        <v>4687.3200000000006</v>
      </c>
      <c r="D639" s="28">
        <f t="shared" si="23"/>
        <v>4496.5200000000004</v>
      </c>
      <c r="E639" s="28">
        <f t="shared" si="23"/>
        <v>3218.69</v>
      </c>
      <c r="F639" s="28">
        <f t="shared" si="23"/>
        <v>2351.08</v>
      </c>
      <c r="G639" s="28">
        <v>0</v>
      </c>
      <c r="I639" s="166"/>
      <c r="J639" s="166"/>
      <c r="K639" s="166"/>
      <c r="L639" s="166"/>
      <c r="U639" s="237">
        <v>0</v>
      </c>
      <c r="V639" s="237">
        <v>0</v>
      </c>
      <c r="W639" s="237">
        <v>0</v>
      </c>
      <c r="X639" s="237">
        <v>0</v>
      </c>
      <c r="Y639" s="237">
        <v>0</v>
      </c>
    </row>
    <row r="640" spans="1:25" ht="15" hidden="1" x14ac:dyDescent="0.2">
      <c r="A640" s="14">
        <v>53</v>
      </c>
      <c r="B640" s="5">
        <v>50</v>
      </c>
      <c r="C640" s="28">
        <f t="shared" si="23"/>
        <v>4687.3200000000006</v>
      </c>
      <c r="D640" s="28">
        <f t="shared" si="23"/>
        <v>4496.5200000000004</v>
      </c>
      <c r="E640" s="28">
        <f t="shared" si="23"/>
        <v>3218.69</v>
      </c>
      <c r="F640" s="28">
        <f t="shared" si="23"/>
        <v>2351.08</v>
      </c>
      <c r="G640" s="28">
        <v>0</v>
      </c>
      <c r="I640" s="166"/>
      <c r="J640" s="166"/>
      <c r="K640" s="166"/>
      <c r="L640" s="166"/>
      <c r="U640" s="237">
        <v>0</v>
      </c>
      <c r="V640" s="237">
        <v>0</v>
      </c>
      <c r="W640" s="237">
        <v>0</v>
      </c>
      <c r="X640" s="237">
        <v>0</v>
      </c>
      <c r="Y640" s="237">
        <v>0</v>
      </c>
    </row>
    <row r="641" spans="1:25" ht="15" hidden="1" x14ac:dyDescent="0.2">
      <c r="A641" s="14">
        <v>54</v>
      </c>
      <c r="B641" s="5">
        <v>50</v>
      </c>
      <c r="C641" s="28">
        <f t="shared" si="23"/>
        <v>4687.3200000000006</v>
      </c>
      <c r="D641" s="28">
        <f t="shared" si="23"/>
        <v>4496.5200000000004</v>
      </c>
      <c r="E641" s="28">
        <f t="shared" si="23"/>
        <v>3218.69</v>
      </c>
      <c r="F641" s="28">
        <f t="shared" si="23"/>
        <v>2351.08</v>
      </c>
      <c r="G641" s="28">
        <v>0</v>
      </c>
      <c r="I641" s="166"/>
      <c r="J641" s="166"/>
      <c r="K641" s="166"/>
      <c r="L641" s="166"/>
      <c r="U641" s="237">
        <v>0</v>
      </c>
      <c r="V641" s="237">
        <v>0</v>
      </c>
      <c r="W641" s="237">
        <v>0</v>
      </c>
      <c r="X641" s="237">
        <v>0</v>
      </c>
      <c r="Y641" s="237">
        <v>0</v>
      </c>
    </row>
    <row r="642" spans="1:25" ht="15" hidden="1" x14ac:dyDescent="0.2">
      <c r="A642" s="14">
        <v>55</v>
      </c>
      <c r="B642" s="239">
        <v>55</v>
      </c>
      <c r="C642" s="28">
        <f t="shared" si="23"/>
        <v>5287.2800000000007</v>
      </c>
      <c r="D642" s="28">
        <f t="shared" si="23"/>
        <v>5072.63</v>
      </c>
      <c r="E642" s="28">
        <f t="shared" si="23"/>
        <v>3621.4900000000002</v>
      </c>
      <c r="F642" s="28">
        <f t="shared" si="23"/>
        <v>2645.23</v>
      </c>
      <c r="G642" s="28">
        <v>0</v>
      </c>
      <c r="I642" s="166"/>
      <c r="J642" s="166"/>
      <c r="K642" s="166"/>
      <c r="L642" s="166"/>
      <c r="U642" s="237">
        <v>0</v>
      </c>
      <c r="V642" s="237">
        <v>0</v>
      </c>
      <c r="W642" s="237">
        <v>0</v>
      </c>
      <c r="X642" s="237">
        <v>0</v>
      </c>
      <c r="Y642" s="237">
        <v>0</v>
      </c>
    </row>
    <row r="643" spans="1:25" ht="15" hidden="1" x14ac:dyDescent="0.2">
      <c r="A643" s="14">
        <v>56</v>
      </c>
      <c r="B643" s="239">
        <v>55</v>
      </c>
      <c r="C643" s="28">
        <f t="shared" si="23"/>
        <v>5287.2800000000007</v>
      </c>
      <c r="D643" s="28">
        <f t="shared" si="23"/>
        <v>5072.63</v>
      </c>
      <c r="E643" s="28">
        <f t="shared" si="23"/>
        <v>3621.4900000000002</v>
      </c>
      <c r="F643" s="28">
        <f t="shared" si="23"/>
        <v>2645.23</v>
      </c>
      <c r="G643" s="28">
        <v>0</v>
      </c>
      <c r="I643" s="166"/>
      <c r="J643" s="166"/>
      <c r="K643" s="166"/>
      <c r="L643" s="166"/>
      <c r="U643" s="237">
        <v>0</v>
      </c>
      <c r="V643" s="237">
        <v>0</v>
      </c>
      <c r="W643" s="237">
        <v>0</v>
      </c>
      <c r="X643" s="237">
        <v>0</v>
      </c>
      <c r="Y643" s="237">
        <v>0</v>
      </c>
    </row>
    <row r="644" spans="1:25" ht="15" hidden="1" x14ac:dyDescent="0.2">
      <c r="A644" s="14">
        <v>57</v>
      </c>
      <c r="B644" s="239">
        <v>55</v>
      </c>
      <c r="C644" s="28">
        <f t="shared" si="23"/>
        <v>5287.2800000000007</v>
      </c>
      <c r="D644" s="28">
        <f t="shared" si="23"/>
        <v>5072.63</v>
      </c>
      <c r="E644" s="28">
        <f t="shared" si="23"/>
        <v>3621.4900000000002</v>
      </c>
      <c r="F644" s="28">
        <f t="shared" si="23"/>
        <v>2645.23</v>
      </c>
      <c r="G644" s="28">
        <v>0</v>
      </c>
      <c r="I644" s="166"/>
      <c r="J644" s="166"/>
      <c r="K644" s="166"/>
      <c r="L644" s="166"/>
      <c r="U644" s="237">
        <v>0</v>
      </c>
      <c r="V644" s="237">
        <v>0</v>
      </c>
      <c r="W644" s="237">
        <v>0</v>
      </c>
      <c r="X644" s="237">
        <v>0</v>
      </c>
      <c r="Y644" s="237">
        <v>0</v>
      </c>
    </row>
    <row r="645" spans="1:25" ht="15" hidden="1" x14ac:dyDescent="0.2">
      <c r="A645" s="14">
        <v>58</v>
      </c>
      <c r="B645" s="239">
        <v>55</v>
      </c>
      <c r="C645" s="28">
        <f t="shared" si="23"/>
        <v>5287.2800000000007</v>
      </c>
      <c r="D645" s="28">
        <f t="shared" si="23"/>
        <v>5072.63</v>
      </c>
      <c r="E645" s="28">
        <f t="shared" si="23"/>
        <v>3621.4900000000002</v>
      </c>
      <c r="F645" s="28">
        <f t="shared" si="23"/>
        <v>2645.23</v>
      </c>
      <c r="G645" s="28">
        <v>0</v>
      </c>
      <c r="I645" s="166"/>
      <c r="J645" s="166"/>
      <c r="K645" s="166"/>
      <c r="L645" s="166"/>
      <c r="U645" s="237">
        <v>0</v>
      </c>
      <c r="V645" s="237">
        <v>0</v>
      </c>
      <c r="W645" s="237">
        <v>0</v>
      </c>
      <c r="X645" s="237">
        <v>0</v>
      </c>
      <c r="Y645" s="237">
        <v>0</v>
      </c>
    </row>
    <row r="646" spans="1:25" ht="15" hidden="1" x14ac:dyDescent="0.2">
      <c r="A646" s="14">
        <v>59</v>
      </c>
      <c r="B646" s="239">
        <v>55</v>
      </c>
      <c r="C646" s="28">
        <f t="shared" si="23"/>
        <v>5287.2800000000007</v>
      </c>
      <c r="D646" s="28">
        <f t="shared" si="23"/>
        <v>5072.63</v>
      </c>
      <c r="E646" s="28">
        <f t="shared" si="23"/>
        <v>3621.4900000000002</v>
      </c>
      <c r="F646" s="28">
        <f t="shared" si="23"/>
        <v>2645.23</v>
      </c>
      <c r="G646" s="28">
        <v>0</v>
      </c>
      <c r="I646" s="166"/>
      <c r="J646" s="166"/>
      <c r="K646" s="166"/>
      <c r="L646" s="166"/>
      <c r="U646" s="237">
        <v>0</v>
      </c>
      <c r="V646" s="237">
        <v>0</v>
      </c>
      <c r="W646" s="237">
        <v>0</v>
      </c>
      <c r="X646" s="237">
        <v>0</v>
      </c>
      <c r="Y646" s="237">
        <v>0</v>
      </c>
    </row>
    <row r="647" spans="1:25" ht="15" hidden="1" x14ac:dyDescent="0.2">
      <c r="A647" s="14">
        <v>60</v>
      </c>
      <c r="B647" s="239">
        <v>60</v>
      </c>
      <c r="C647" s="28">
        <f t="shared" si="23"/>
        <v>5685.84</v>
      </c>
      <c r="D647" s="28">
        <f t="shared" si="23"/>
        <v>5455.29</v>
      </c>
      <c r="E647" s="28">
        <f t="shared" si="23"/>
        <v>3892.32</v>
      </c>
      <c r="F647" s="28">
        <f t="shared" si="23"/>
        <v>2841.33</v>
      </c>
      <c r="G647" s="28">
        <v>0</v>
      </c>
      <c r="I647" s="166"/>
      <c r="J647" s="166"/>
      <c r="K647" s="166"/>
      <c r="L647" s="166"/>
      <c r="U647" s="237">
        <v>0</v>
      </c>
      <c r="V647" s="237">
        <v>0</v>
      </c>
      <c r="W647" s="237">
        <v>0</v>
      </c>
      <c r="X647" s="237">
        <v>0</v>
      </c>
      <c r="Y647" s="237">
        <v>0</v>
      </c>
    </row>
    <row r="648" spans="1:25" ht="15" hidden="1" x14ac:dyDescent="0.2">
      <c r="A648" s="14">
        <v>61</v>
      </c>
      <c r="B648" s="239">
        <v>61</v>
      </c>
      <c r="C648" s="28">
        <f t="shared" si="23"/>
        <v>6482.43</v>
      </c>
      <c r="D648" s="28">
        <f t="shared" si="23"/>
        <v>6219.02</v>
      </c>
      <c r="E648" s="28">
        <f t="shared" si="23"/>
        <v>4432.3900000000003</v>
      </c>
      <c r="F648" s="28">
        <f t="shared" si="23"/>
        <v>3237.2400000000002</v>
      </c>
      <c r="G648" s="28">
        <v>0</v>
      </c>
      <c r="I648" s="166"/>
      <c r="J648" s="166"/>
      <c r="K648" s="166"/>
      <c r="L648" s="166"/>
      <c r="U648" s="237">
        <v>0</v>
      </c>
      <c r="V648" s="237">
        <v>0</v>
      </c>
      <c r="W648" s="237">
        <v>0</v>
      </c>
      <c r="X648" s="237">
        <v>0</v>
      </c>
      <c r="Y648" s="237">
        <v>0</v>
      </c>
    </row>
    <row r="649" spans="1:25" ht="15" hidden="1" x14ac:dyDescent="0.2">
      <c r="A649" s="14">
        <v>62</v>
      </c>
      <c r="B649" s="239">
        <v>62</v>
      </c>
      <c r="C649" s="28">
        <f t="shared" si="23"/>
        <v>7247.22</v>
      </c>
      <c r="D649" s="28">
        <f t="shared" si="23"/>
        <v>6953.6</v>
      </c>
      <c r="E649" s="28">
        <f t="shared" si="23"/>
        <v>4954.97</v>
      </c>
      <c r="F649" s="28">
        <f t="shared" si="23"/>
        <v>3617.25</v>
      </c>
      <c r="G649" s="28">
        <v>0</v>
      </c>
      <c r="I649" s="166"/>
      <c r="J649" s="166"/>
      <c r="K649" s="166"/>
      <c r="L649" s="166"/>
      <c r="U649" s="237">
        <v>0</v>
      </c>
      <c r="V649" s="237">
        <v>0</v>
      </c>
      <c r="W649" s="237">
        <v>0</v>
      </c>
      <c r="X649" s="237">
        <v>0</v>
      </c>
      <c r="Y649" s="237">
        <v>0</v>
      </c>
    </row>
    <row r="650" spans="1:25" ht="15" hidden="1" x14ac:dyDescent="0.2">
      <c r="A650" s="14">
        <v>63</v>
      </c>
      <c r="B650" s="239">
        <v>63</v>
      </c>
      <c r="C650" s="28">
        <f t="shared" si="23"/>
        <v>8071.3700000000008</v>
      </c>
      <c r="D650" s="28">
        <f t="shared" si="23"/>
        <v>7744.3600000000006</v>
      </c>
      <c r="E650" s="28">
        <f t="shared" si="23"/>
        <v>5518.3600000000006</v>
      </c>
      <c r="F650" s="28">
        <f t="shared" si="23"/>
        <v>4029.59</v>
      </c>
      <c r="G650" s="28">
        <v>0</v>
      </c>
      <c r="I650" s="166"/>
      <c r="J650" s="166"/>
      <c r="K650" s="166"/>
      <c r="L650" s="166"/>
      <c r="U650" s="237">
        <v>0</v>
      </c>
      <c r="V650" s="237">
        <v>0</v>
      </c>
      <c r="W650" s="237">
        <v>0</v>
      </c>
      <c r="X650" s="237">
        <v>0</v>
      </c>
      <c r="Y650" s="237">
        <v>0</v>
      </c>
    </row>
    <row r="651" spans="1:25" ht="15" hidden="1" x14ac:dyDescent="0.2">
      <c r="A651" s="14">
        <v>64</v>
      </c>
      <c r="B651" s="239">
        <v>64</v>
      </c>
      <c r="C651" s="28">
        <f t="shared" si="23"/>
        <v>8952.23</v>
      </c>
      <c r="D651" s="28">
        <f t="shared" si="23"/>
        <v>8590.77</v>
      </c>
      <c r="E651" s="28">
        <f t="shared" si="23"/>
        <v>6123.62</v>
      </c>
      <c r="F651" s="28">
        <f t="shared" si="23"/>
        <v>4471.6100000000006</v>
      </c>
      <c r="G651" s="28">
        <v>0</v>
      </c>
      <c r="I651" s="166"/>
      <c r="J651" s="166"/>
      <c r="K651" s="166"/>
      <c r="L651" s="166"/>
      <c r="U651" s="237">
        <v>0</v>
      </c>
      <c r="V651" s="237">
        <v>0</v>
      </c>
      <c r="W651" s="237">
        <v>0</v>
      </c>
      <c r="X651" s="237">
        <v>0</v>
      </c>
      <c r="Y651" s="237">
        <v>0</v>
      </c>
    </row>
    <row r="652" spans="1:25" ht="15" hidden="1" x14ac:dyDescent="0.2">
      <c r="A652" s="14">
        <v>65</v>
      </c>
      <c r="B652" s="239">
        <v>65</v>
      </c>
      <c r="C652" s="28">
        <f t="shared" si="23"/>
        <v>9893.51</v>
      </c>
      <c r="D652" s="28">
        <f t="shared" si="23"/>
        <v>9493.36</v>
      </c>
      <c r="E652" s="28">
        <f t="shared" si="23"/>
        <v>6772.34</v>
      </c>
      <c r="F652" s="28">
        <f t="shared" si="23"/>
        <v>4945.96</v>
      </c>
      <c r="G652" s="28">
        <v>0</v>
      </c>
      <c r="I652" s="166"/>
      <c r="J652" s="166"/>
      <c r="K652" s="166"/>
      <c r="L652" s="166"/>
      <c r="U652" s="237">
        <v>0</v>
      </c>
      <c r="V652" s="237">
        <v>0</v>
      </c>
      <c r="W652" s="237">
        <v>0</v>
      </c>
      <c r="X652" s="237">
        <v>0</v>
      </c>
      <c r="Y652" s="237">
        <v>0</v>
      </c>
    </row>
    <row r="653" spans="1:25" ht="15" hidden="1" x14ac:dyDescent="0.2">
      <c r="A653" s="14">
        <v>66</v>
      </c>
      <c r="B653" s="239">
        <v>66</v>
      </c>
      <c r="C653" s="28">
        <f t="shared" si="23"/>
        <v>10892.03</v>
      </c>
      <c r="D653" s="28">
        <f t="shared" si="23"/>
        <v>10451.07</v>
      </c>
      <c r="E653" s="28">
        <f t="shared" si="23"/>
        <v>7461.8700000000008</v>
      </c>
      <c r="F653" s="28">
        <f t="shared" si="23"/>
        <v>5448.93</v>
      </c>
      <c r="G653" s="28">
        <v>0</v>
      </c>
      <c r="I653" s="166"/>
      <c r="J653" s="166"/>
      <c r="K653" s="166"/>
      <c r="L653" s="166"/>
      <c r="U653" s="237">
        <v>0</v>
      </c>
      <c r="V653" s="237">
        <v>0</v>
      </c>
      <c r="W653" s="237">
        <v>0</v>
      </c>
      <c r="X653" s="237">
        <v>0</v>
      </c>
      <c r="Y653" s="237">
        <v>0</v>
      </c>
    </row>
    <row r="654" spans="1:25" ht="15" hidden="1" x14ac:dyDescent="0.2">
      <c r="A654" s="14">
        <v>67</v>
      </c>
      <c r="B654" s="239">
        <v>67</v>
      </c>
      <c r="C654" s="28">
        <f t="shared" si="23"/>
        <v>11949.380000000001</v>
      </c>
      <c r="D654" s="28">
        <f t="shared" si="23"/>
        <v>11464.43</v>
      </c>
      <c r="E654" s="28">
        <f t="shared" si="23"/>
        <v>8193.27</v>
      </c>
      <c r="F654" s="28">
        <f t="shared" si="23"/>
        <v>5983.7000000000007</v>
      </c>
      <c r="G654" s="28">
        <v>0</v>
      </c>
      <c r="I654" s="166"/>
      <c r="J654" s="166"/>
      <c r="K654" s="166"/>
      <c r="L654" s="166"/>
      <c r="U654" s="237">
        <v>0</v>
      </c>
      <c r="V654" s="237">
        <v>0</v>
      </c>
      <c r="W654" s="237">
        <v>0</v>
      </c>
      <c r="X654" s="237">
        <v>0</v>
      </c>
      <c r="Y654" s="237">
        <v>0</v>
      </c>
    </row>
    <row r="655" spans="1:25" ht="15" hidden="1" x14ac:dyDescent="0.2">
      <c r="A655" s="14">
        <v>68</v>
      </c>
      <c r="B655" s="239">
        <v>68</v>
      </c>
      <c r="C655" s="28">
        <f t="shared" si="23"/>
        <v>13065.03</v>
      </c>
      <c r="D655" s="28">
        <f t="shared" si="23"/>
        <v>12534.5</v>
      </c>
      <c r="E655" s="28">
        <f t="shared" si="23"/>
        <v>8966.01</v>
      </c>
      <c r="F655" s="28">
        <f t="shared" si="23"/>
        <v>6547.62</v>
      </c>
      <c r="G655" s="28">
        <v>0</v>
      </c>
      <c r="I655" s="166"/>
      <c r="J655" s="166"/>
      <c r="K655" s="166"/>
      <c r="L655" s="166"/>
      <c r="U655" s="237">
        <v>0</v>
      </c>
      <c r="V655" s="237">
        <v>0</v>
      </c>
      <c r="W655" s="237">
        <v>0</v>
      </c>
      <c r="X655" s="237">
        <v>0</v>
      </c>
      <c r="Y655" s="237">
        <v>0</v>
      </c>
    </row>
    <row r="656" spans="1:25" ht="15" hidden="1" x14ac:dyDescent="0.2">
      <c r="A656" s="14">
        <v>69</v>
      </c>
      <c r="B656" s="239">
        <v>69</v>
      </c>
      <c r="C656" s="28">
        <f t="shared" si="23"/>
        <v>14236.86</v>
      </c>
      <c r="D656" s="28">
        <f t="shared" si="23"/>
        <v>13660.220000000001</v>
      </c>
      <c r="E656" s="28">
        <f t="shared" si="23"/>
        <v>9782.74</v>
      </c>
      <c r="F656" s="28">
        <f t="shared" si="23"/>
        <v>7143.8700000000008</v>
      </c>
      <c r="G656" s="28">
        <v>0</v>
      </c>
      <c r="I656" s="166"/>
      <c r="J656" s="166"/>
      <c r="K656" s="166"/>
      <c r="L656" s="166"/>
      <c r="U656" s="237">
        <v>0</v>
      </c>
      <c r="V656" s="237">
        <v>0</v>
      </c>
      <c r="W656" s="237">
        <v>0</v>
      </c>
      <c r="X656" s="237">
        <v>0</v>
      </c>
      <c r="Y656" s="237">
        <v>0</v>
      </c>
    </row>
    <row r="657" spans="1:25" ht="15" hidden="1" x14ac:dyDescent="0.2">
      <c r="A657" s="14">
        <v>70</v>
      </c>
      <c r="B657" s="239">
        <v>70</v>
      </c>
      <c r="C657" s="28">
        <f t="shared" si="23"/>
        <v>15469.11</v>
      </c>
      <c r="D657" s="28">
        <f t="shared" si="23"/>
        <v>14842.12</v>
      </c>
      <c r="E657" s="28">
        <f t="shared" si="23"/>
        <v>10640.28</v>
      </c>
      <c r="F657" s="28">
        <f t="shared" si="23"/>
        <v>7769.27</v>
      </c>
      <c r="G657" s="28">
        <v>0</v>
      </c>
      <c r="I657" s="166"/>
      <c r="J657" s="166"/>
      <c r="K657" s="166"/>
      <c r="L657" s="166"/>
      <c r="U657" s="237">
        <v>0</v>
      </c>
      <c r="V657" s="237">
        <v>0</v>
      </c>
      <c r="W657" s="237">
        <v>0</v>
      </c>
      <c r="X657" s="237">
        <v>0</v>
      </c>
      <c r="Y657" s="237">
        <v>0</v>
      </c>
    </row>
    <row r="658" spans="1:25" ht="15" hidden="1" x14ac:dyDescent="0.2">
      <c r="A658" s="14">
        <v>71</v>
      </c>
      <c r="B658" s="239">
        <v>71</v>
      </c>
      <c r="C658" s="28">
        <f t="shared" si="23"/>
        <v>16758.07</v>
      </c>
      <c r="D658" s="28">
        <f t="shared" si="23"/>
        <v>16078.61</v>
      </c>
      <c r="E658" s="28">
        <f t="shared" si="23"/>
        <v>11541.810000000001</v>
      </c>
      <c r="F658" s="28">
        <f t="shared" si="23"/>
        <v>8427.5300000000007</v>
      </c>
      <c r="G658" s="28">
        <v>0</v>
      </c>
      <c r="I658" s="166"/>
      <c r="J658" s="166"/>
      <c r="K658" s="166"/>
      <c r="L658" s="166"/>
      <c r="U658" s="237">
        <v>0</v>
      </c>
      <c r="V658" s="237">
        <v>0</v>
      </c>
      <c r="W658" s="237">
        <v>0</v>
      </c>
      <c r="X658" s="237">
        <v>0</v>
      </c>
      <c r="Y658" s="237">
        <v>0</v>
      </c>
    </row>
    <row r="659" spans="1:25" ht="15" hidden="1" x14ac:dyDescent="0.2">
      <c r="A659" s="14">
        <v>72</v>
      </c>
      <c r="B659" s="239">
        <v>72</v>
      </c>
      <c r="C659" s="28">
        <f t="shared" si="23"/>
        <v>18106.920000000002</v>
      </c>
      <c r="D659" s="28">
        <f t="shared" si="23"/>
        <v>17372.870000000003</v>
      </c>
      <c r="E659" s="28">
        <f t="shared" si="23"/>
        <v>12482.03</v>
      </c>
      <c r="F659" s="28">
        <f t="shared" si="23"/>
        <v>9115.4700000000012</v>
      </c>
      <c r="G659" s="28">
        <v>0</v>
      </c>
      <c r="I659" s="166"/>
      <c r="J659" s="166"/>
      <c r="K659" s="166"/>
      <c r="L659" s="166"/>
      <c r="U659" s="237">
        <v>0</v>
      </c>
      <c r="V659" s="237">
        <v>0</v>
      </c>
      <c r="W659" s="237">
        <v>0</v>
      </c>
      <c r="X659" s="237">
        <v>0</v>
      </c>
      <c r="Y659" s="237">
        <v>0</v>
      </c>
    </row>
    <row r="660" spans="1:25" ht="15" hidden="1" x14ac:dyDescent="0.2">
      <c r="A660" s="14">
        <v>73</v>
      </c>
      <c r="B660" s="239">
        <v>73</v>
      </c>
      <c r="C660" s="28">
        <f t="shared" si="23"/>
        <v>19512.48</v>
      </c>
      <c r="D660" s="28">
        <f t="shared" si="23"/>
        <v>18721.190000000002</v>
      </c>
      <c r="E660" s="28">
        <f t="shared" si="23"/>
        <v>13466.24</v>
      </c>
      <c r="F660" s="28">
        <f t="shared" si="23"/>
        <v>9833.09</v>
      </c>
      <c r="G660" s="28">
        <v>0</v>
      </c>
      <c r="I660" s="166"/>
      <c r="J660" s="166"/>
      <c r="K660" s="166"/>
      <c r="L660" s="166"/>
      <c r="U660" s="237">
        <v>0</v>
      </c>
      <c r="V660" s="237">
        <v>0</v>
      </c>
      <c r="W660" s="237">
        <v>0</v>
      </c>
      <c r="X660" s="237">
        <v>0</v>
      </c>
      <c r="Y660" s="237">
        <v>0</v>
      </c>
    </row>
    <row r="661" spans="1:25" ht="15" hidden="1" x14ac:dyDescent="0.2">
      <c r="A661" s="14">
        <v>74</v>
      </c>
      <c r="B661" s="239">
        <v>74</v>
      </c>
      <c r="C661" s="28">
        <f t="shared" si="23"/>
        <v>20976.34</v>
      </c>
      <c r="D661" s="28">
        <f t="shared" si="23"/>
        <v>20127.280000000002</v>
      </c>
      <c r="E661" s="28">
        <f t="shared" si="23"/>
        <v>14490.730000000001</v>
      </c>
      <c r="F661" s="28">
        <f t="shared" si="23"/>
        <v>10581.980000000001</v>
      </c>
      <c r="G661" s="28">
        <v>0</v>
      </c>
      <c r="I661" s="166"/>
      <c r="J661" s="166"/>
      <c r="K661" s="166"/>
      <c r="L661" s="166"/>
      <c r="U661" s="237">
        <v>0</v>
      </c>
      <c r="V661" s="237">
        <v>0</v>
      </c>
      <c r="W661" s="237">
        <v>0</v>
      </c>
      <c r="X661" s="237">
        <v>0</v>
      </c>
      <c r="Y661" s="237">
        <v>0</v>
      </c>
    </row>
    <row r="662" spans="1:25" ht="15" hidden="1" x14ac:dyDescent="0.2">
      <c r="A662" s="14">
        <v>75</v>
      </c>
      <c r="B662" s="239">
        <v>75</v>
      </c>
      <c r="C662" s="28">
        <f t="shared" si="23"/>
        <v>22499.030000000002</v>
      </c>
      <c r="D662" s="28">
        <f t="shared" si="23"/>
        <v>21587.960000000003</v>
      </c>
      <c r="E662" s="28">
        <f t="shared" si="23"/>
        <v>15559.740000000002</v>
      </c>
      <c r="F662" s="28">
        <f t="shared" si="23"/>
        <v>11362.67</v>
      </c>
      <c r="G662" s="28">
        <v>0</v>
      </c>
      <c r="I662" s="166"/>
      <c r="J662" s="166"/>
      <c r="K662" s="166"/>
      <c r="L662" s="166"/>
      <c r="U662" s="237">
        <v>0</v>
      </c>
      <c r="V662" s="237">
        <v>0</v>
      </c>
      <c r="W662" s="237">
        <v>0</v>
      </c>
      <c r="X662" s="237">
        <v>0</v>
      </c>
      <c r="Y662" s="237">
        <v>0</v>
      </c>
    </row>
    <row r="663" spans="1:25" ht="15" hidden="1" x14ac:dyDescent="0.2">
      <c r="A663" s="14">
        <v>76</v>
      </c>
      <c r="B663" s="239">
        <v>75</v>
      </c>
      <c r="C663" s="28">
        <f t="shared" si="23"/>
        <v>22499.030000000002</v>
      </c>
      <c r="D663" s="28">
        <f t="shared" si="23"/>
        <v>21587.960000000003</v>
      </c>
      <c r="E663" s="28">
        <f t="shared" si="23"/>
        <v>15559.740000000002</v>
      </c>
      <c r="F663" s="28">
        <f t="shared" si="23"/>
        <v>11362.67</v>
      </c>
      <c r="G663" s="28">
        <v>0</v>
      </c>
      <c r="I663" s="166"/>
      <c r="J663" s="166"/>
      <c r="K663" s="166"/>
      <c r="L663" s="166"/>
      <c r="U663" s="237">
        <v>0</v>
      </c>
      <c r="V663" s="237">
        <v>0</v>
      </c>
      <c r="W663" s="237">
        <v>0</v>
      </c>
      <c r="X663" s="237">
        <v>0</v>
      </c>
      <c r="Y663" s="237">
        <v>0</v>
      </c>
    </row>
    <row r="664" spans="1:25" ht="15" hidden="1" x14ac:dyDescent="0.2">
      <c r="A664" s="14">
        <v>77</v>
      </c>
      <c r="B664" s="239">
        <v>75</v>
      </c>
      <c r="C664" s="28">
        <f t="shared" si="23"/>
        <v>22499.030000000002</v>
      </c>
      <c r="D664" s="28">
        <f t="shared" si="23"/>
        <v>21587.960000000003</v>
      </c>
      <c r="E664" s="28">
        <f t="shared" si="23"/>
        <v>15559.740000000002</v>
      </c>
      <c r="F664" s="28">
        <f t="shared" si="23"/>
        <v>11362.67</v>
      </c>
      <c r="G664" s="28">
        <v>0</v>
      </c>
      <c r="I664" s="166"/>
      <c r="J664" s="166"/>
      <c r="K664" s="166"/>
      <c r="L664" s="166"/>
      <c r="U664" s="237">
        <v>0</v>
      </c>
      <c r="V664" s="237">
        <v>0</v>
      </c>
      <c r="W664" s="237">
        <v>0</v>
      </c>
      <c r="X664" s="237">
        <v>0</v>
      </c>
      <c r="Y664" s="237">
        <v>0</v>
      </c>
    </row>
    <row r="665" spans="1:25" ht="15" hidden="1" x14ac:dyDescent="0.2">
      <c r="A665" s="14">
        <v>78</v>
      </c>
      <c r="B665" s="239">
        <v>75</v>
      </c>
      <c r="C665" s="28">
        <f t="shared" si="23"/>
        <v>22499.030000000002</v>
      </c>
      <c r="D665" s="28">
        <f t="shared" si="23"/>
        <v>21587.960000000003</v>
      </c>
      <c r="E665" s="28">
        <f t="shared" si="23"/>
        <v>15559.740000000002</v>
      </c>
      <c r="F665" s="28">
        <f t="shared" si="23"/>
        <v>11362.67</v>
      </c>
      <c r="G665" s="28">
        <v>0</v>
      </c>
      <c r="I665" s="166"/>
      <c r="J665" s="166"/>
      <c r="K665" s="166"/>
      <c r="L665" s="166"/>
      <c r="U665" s="237">
        <v>0</v>
      </c>
      <c r="V665" s="237">
        <v>0</v>
      </c>
      <c r="W665" s="237">
        <v>0</v>
      </c>
      <c r="X665" s="237">
        <v>0</v>
      </c>
      <c r="Y665" s="237">
        <v>0</v>
      </c>
    </row>
    <row r="666" spans="1:25" ht="15" hidden="1" x14ac:dyDescent="0.2">
      <c r="A666" s="14">
        <v>79</v>
      </c>
      <c r="B666" s="239">
        <v>75</v>
      </c>
      <c r="C666" s="28">
        <f t="shared" si="23"/>
        <v>22499.030000000002</v>
      </c>
      <c r="D666" s="28">
        <f t="shared" si="23"/>
        <v>21587.960000000003</v>
      </c>
      <c r="E666" s="28">
        <f t="shared" si="23"/>
        <v>15559.740000000002</v>
      </c>
      <c r="F666" s="28">
        <f t="shared" si="23"/>
        <v>11362.67</v>
      </c>
      <c r="G666" s="28">
        <v>0</v>
      </c>
      <c r="I666" s="166"/>
      <c r="J666" s="166"/>
      <c r="K666" s="166"/>
      <c r="L666" s="166"/>
      <c r="U666" s="237">
        <v>0</v>
      </c>
      <c r="V666" s="237">
        <v>0</v>
      </c>
      <c r="W666" s="237">
        <v>0</v>
      </c>
      <c r="X666" s="237">
        <v>0</v>
      </c>
      <c r="Y666" s="237">
        <v>0</v>
      </c>
    </row>
    <row r="667" spans="1:25" ht="15" hidden="1" x14ac:dyDescent="0.2">
      <c r="A667" s="14">
        <v>80</v>
      </c>
      <c r="B667" s="239">
        <v>75</v>
      </c>
      <c r="C667" s="28">
        <f t="shared" si="23"/>
        <v>22499.030000000002</v>
      </c>
      <c r="D667" s="28">
        <f t="shared" si="23"/>
        <v>21587.960000000003</v>
      </c>
      <c r="E667" s="28">
        <f t="shared" si="23"/>
        <v>15559.740000000002</v>
      </c>
      <c r="F667" s="28">
        <f t="shared" si="23"/>
        <v>11362.67</v>
      </c>
      <c r="G667" s="28">
        <v>0</v>
      </c>
      <c r="I667" s="166"/>
      <c r="J667" s="166"/>
      <c r="K667" s="166"/>
      <c r="L667" s="166"/>
      <c r="U667" s="237">
        <v>0</v>
      </c>
      <c r="V667" s="237">
        <v>0</v>
      </c>
      <c r="W667" s="237">
        <v>0</v>
      </c>
      <c r="X667" s="237">
        <v>0</v>
      </c>
      <c r="Y667" s="237">
        <v>0</v>
      </c>
    </row>
    <row r="668" spans="1:25" ht="15" hidden="1" x14ac:dyDescent="0.2">
      <c r="A668" s="14">
        <v>81</v>
      </c>
      <c r="B668" s="239">
        <v>75</v>
      </c>
      <c r="C668" s="28">
        <f t="shared" si="23"/>
        <v>22499.030000000002</v>
      </c>
      <c r="D668" s="28">
        <f t="shared" si="23"/>
        <v>21587.960000000003</v>
      </c>
      <c r="E668" s="28">
        <f t="shared" si="23"/>
        <v>15559.740000000002</v>
      </c>
      <c r="F668" s="28">
        <f t="shared" si="23"/>
        <v>11362.67</v>
      </c>
      <c r="G668" s="28">
        <v>0</v>
      </c>
      <c r="I668" s="166"/>
      <c r="J668" s="166"/>
      <c r="K668" s="166"/>
      <c r="L668" s="166"/>
      <c r="U668" s="237">
        <v>0</v>
      </c>
      <c r="V668" s="237">
        <v>0</v>
      </c>
      <c r="W668" s="237">
        <v>0</v>
      </c>
      <c r="X668" s="237">
        <v>0</v>
      </c>
      <c r="Y668" s="237">
        <v>0</v>
      </c>
    </row>
    <row r="669" spans="1:25" ht="15" hidden="1" x14ac:dyDescent="0.2">
      <c r="A669" s="14">
        <v>82</v>
      </c>
      <c r="B669" s="239">
        <v>75</v>
      </c>
      <c r="C669" s="28">
        <f t="shared" si="23"/>
        <v>22499.030000000002</v>
      </c>
      <c r="D669" s="28">
        <f t="shared" si="23"/>
        <v>21587.960000000003</v>
      </c>
      <c r="E669" s="28">
        <f t="shared" si="23"/>
        <v>15559.740000000002</v>
      </c>
      <c r="F669" s="28">
        <f t="shared" ref="F669" si="24">F369*$K$4</f>
        <v>11362.67</v>
      </c>
      <c r="G669" s="28">
        <v>0</v>
      </c>
      <c r="I669" s="166"/>
      <c r="J669" s="166"/>
      <c r="K669" s="166"/>
      <c r="L669" s="166"/>
      <c r="U669" s="237">
        <v>0</v>
      </c>
      <c r="V669" s="237">
        <v>0</v>
      </c>
      <c r="W669" s="237">
        <v>0</v>
      </c>
      <c r="X669" s="237">
        <v>0</v>
      </c>
      <c r="Y669" s="237">
        <v>0</v>
      </c>
    </row>
    <row r="670" spans="1:25" ht="15" hidden="1" x14ac:dyDescent="0.2">
      <c r="A670" s="14">
        <v>83</v>
      </c>
      <c r="B670" s="239">
        <v>75</v>
      </c>
      <c r="C670" s="28">
        <f t="shared" ref="C670:F674" si="25">C370*$K$4</f>
        <v>22499.030000000002</v>
      </c>
      <c r="D670" s="28">
        <f t="shared" si="25"/>
        <v>21587.960000000003</v>
      </c>
      <c r="E670" s="28">
        <f t="shared" si="25"/>
        <v>15559.740000000002</v>
      </c>
      <c r="F670" s="28">
        <f t="shared" si="25"/>
        <v>11362.67</v>
      </c>
      <c r="G670" s="28">
        <v>0</v>
      </c>
      <c r="I670" s="166"/>
      <c r="J670" s="166"/>
      <c r="K670" s="166"/>
      <c r="L670" s="166"/>
      <c r="U670" s="237">
        <v>0</v>
      </c>
      <c r="V670" s="237">
        <v>0</v>
      </c>
      <c r="W670" s="237">
        <v>0</v>
      </c>
      <c r="X670" s="237">
        <v>0</v>
      </c>
      <c r="Y670" s="237">
        <v>0</v>
      </c>
    </row>
    <row r="671" spans="1:25" ht="15" hidden="1" x14ac:dyDescent="0.2">
      <c r="A671" s="14">
        <v>84</v>
      </c>
      <c r="B671" s="239">
        <v>75</v>
      </c>
      <c r="C671" s="28">
        <f t="shared" si="25"/>
        <v>22499.030000000002</v>
      </c>
      <c r="D671" s="28">
        <f t="shared" si="25"/>
        <v>21587.960000000003</v>
      </c>
      <c r="E671" s="28">
        <f t="shared" si="25"/>
        <v>15559.740000000002</v>
      </c>
      <c r="F671" s="28">
        <f t="shared" si="25"/>
        <v>11362.67</v>
      </c>
      <c r="G671" s="28">
        <v>0</v>
      </c>
      <c r="I671" s="166"/>
      <c r="J671" s="166"/>
      <c r="K671" s="166"/>
      <c r="L671" s="166"/>
      <c r="U671" s="237">
        <v>0</v>
      </c>
      <c r="V671" s="237">
        <v>0</v>
      </c>
      <c r="W671" s="237">
        <v>0</v>
      </c>
      <c r="X671" s="237">
        <v>0</v>
      </c>
      <c r="Y671" s="237">
        <v>0</v>
      </c>
    </row>
    <row r="672" spans="1:25" ht="15" hidden="1" x14ac:dyDescent="0.2">
      <c r="A672" s="14">
        <v>1</v>
      </c>
      <c r="B672" s="240" t="s">
        <v>92</v>
      </c>
      <c r="C672" s="28">
        <f t="shared" si="25"/>
        <v>1025.55</v>
      </c>
      <c r="D672" s="28">
        <f t="shared" si="25"/>
        <v>984.21</v>
      </c>
      <c r="E672" s="28">
        <f t="shared" si="25"/>
        <v>753.66000000000008</v>
      </c>
      <c r="F672" s="28">
        <f t="shared" si="25"/>
        <v>551.20000000000005</v>
      </c>
      <c r="G672" s="28">
        <v>0</v>
      </c>
      <c r="I672" s="166"/>
      <c r="J672" s="166"/>
      <c r="K672" s="166"/>
      <c r="L672" s="166"/>
      <c r="U672" s="237">
        <v>0</v>
      </c>
      <c r="V672" s="237">
        <v>0</v>
      </c>
      <c r="W672" s="237">
        <v>0</v>
      </c>
      <c r="X672" s="237">
        <v>0</v>
      </c>
      <c r="Y672" s="237">
        <v>0</v>
      </c>
    </row>
    <row r="673" spans="1:25" ht="15" hidden="1" x14ac:dyDescent="0.2">
      <c r="A673" s="14">
        <v>2</v>
      </c>
      <c r="B673" s="240" t="s">
        <v>93</v>
      </c>
      <c r="C673" s="28">
        <f t="shared" si="25"/>
        <v>1741.5800000000002</v>
      </c>
      <c r="D673" s="28">
        <f t="shared" si="25"/>
        <v>1671.0900000000001</v>
      </c>
      <c r="E673" s="28">
        <f t="shared" si="25"/>
        <v>1279.95</v>
      </c>
      <c r="F673" s="28">
        <f t="shared" si="25"/>
        <v>934.92000000000007</v>
      </c>
      <c r="G673" s="28">
        <v>0</v>
      </c>
      <c r="I673" s="166"/>
      <c r="J673" s="166"/>
      <c r="K673" s="166"/>
      <c r="L673" s="166"/>
      <c r="U673" s="237">
        <v>0</v>
      </c>
      <c r="V673" s="237">
        <v>0</v>
      </c>
      <c r="W673" s="237">
        <v>0</v>
      </c>
      <c r="X673" s="237">
        <v>0</v>
      </c>
      <c r="Y673" s="237">
        <v>0</v>
      </c>
    </row>
    <row r="674" spans="1:25" ht="16" hidden="1" thickBot="1" x14ac:dyDescent="0.25">
      <c r="A674" s="17">
        <v>3</v>
      </c>
      <c r="B674" s="240" t="s">
        <v>94</v>
      </c>
      <c r="C674" s="28">
        <f t="shared" si="25"/>
        <v>2459.2000000000003</v>
      </c>
      <c r="D674" s="28">
        <f t="shared" si="25"/>
        <v>2358.5</v>
      </c>
      <c r="E674" s="28">
        <f t="shared" si="25"/>
        <v>1806.24</v>
      </c>
      <c r="F674" s="28">
        <f t="shared" si="25"/>
        <v>1319.17</v>
      </c>
      <c r="G674" s="28">
        <v>0</v>
      </c>
      <c r="I674" s="166"/>
      <c r="J674" s="166"/>
      <c r="K674" s="166"/>
      <c r="L674" s="166"/>
      <c r="U674" s="237">
        <v>0</v>
      </c>
      <c r="V674" s="237">
        <v>0</v>
      </c>
      <c r="W674" s="237">
        <v>0</v>
      </c>
      <c r="X674" s="237">
        <v>0</v>
      </c>
      <c r="Y674" s="237">
        <v>0</v>
      </c>
    </row>
    <row r="675" spans="1:25" ht="14" hidden="1" thickBot="1" x14ac:dyDescent="0.2"/>
    <row r="676" spans="1:25" ht="18" hidden="1" x14ac:dyDescent="0.2">
      <c r="A676" s="308" t="s">
        <v>11</v>
      </c>
      <c r="B676" s="309"/>
      <c r="C676" s="309"/>
      <c r="D676" s="309"/>
      <c r="E676" s="309"/>
      <c r="F676" s="309"/>
      <c r="G676" s="310"/>
    </row>
    <row r="677" spans="1:25" ht="18" hidden="1" x14ac:dyDescent="0.2">
      <c r="A677" s="311" t="s">
        <v>8</v>
      </c>
      <c r="B677" s="312"/>
      <c r="C677" s="312"/>
      <c r="D677" s="312"/>
      <c r="E677" s="312"/>
      <c r="F677" s="312"/>
      <c r="G677" s="313"/>
      <c r="H677" s="29"/>
    </row>
    <row r="678" spans="1:25" hidden="1" x14ac:dyDescent="0.15">
      <c r="A678" s="305" t="s">
        <v>0</v>
      </c>
      <c r="B678" s="306"/>
      <c r="C678" s="306"/>
      <c r="D678" s="306"/>
      <c r="E678" s="306"/>
      <c r="F678" s="306"/>
      <c r="G678" s="307"/>
    </row>
    <row r="679" spans="1:25" hidden="1" x14ac:dyDescent="0.15">
      <c r="A679" s="21" t="s">
        <v>1</v>
      </c>
      <c r="B679" s="22" t="s">
        <v>1</v>
      </c>
      <c r="C679" s="31">
        <v>1000</v>
      </c>
      <c r="D679" s="31">
        <v>2000</v>
      </c>
      <c r="E679" s="31">
        <v>3500</v>
      </c>
      <c r="F679" s="23"/>
      <c r="G679" s="25"/>
      <c r="U679" s="236">
        <v>2</v>
      </c>
      <c r="V679" s="236">
        <v>6</v>
      </c>
      <c r="W679" s="236">
        <v>10</v>
      </c>
      <c r="X679" s="236">
        <v>14</v>
      </c>
      <c r="Y679" s="236">
        <v>18</v>
      </c>
    </row>
    <row r="680" spans="1:25" ht="15" hidden="1" x14ac:dyDescent="0.2">
      <c r="A680" s="21">
        <v>18</v>
      </c>
      <c r="B680" s="5">
        <v>18</v>
      </c>
      <c r="C680" s="28">
        <f>C6*$K$3</f>
        <v>2737.0750000000003</v>
      </c>
      <c r="D680" s="28">
        <f t="shared" ref="D680:G680" si="26">D6*$K$3</f>
        <v>2398.5500000000002</v>
      </c>
      <c r="E680" s="28">
        <f t="shared" si="26"/>
        <v>1992.3750000000002</v>
      </c>
      <c r="F680" s="28">
        <f t="shared" si="26"/>
        <v>1728.65</v>
      </c>
      <c r="G680" s="28">
        <f t="shared" si="26"/>
        <v>1316.4250000000002</v>
      </c>
      <c r="I680" s="166"/>
      <c r="J680" s="166"/>
      <c r="K680" s="166"/>
      <c r="L680" s="166"/>
      <c r="M680" s="166"/>
      <c r="U680" s="237">
        <v>0</v>
      </c>
      <c r="V680" s="237">
        <v>0</v>
      </c>
      <c r="W680" s="237">
        <v>0</v>
      </c>
      <c r="X680" s="237">
        <v>0</v>
      </c>
      <c r="Y680" s="237">
        <v>0</v>
      </c>
    </row>
    <row r="681" spans="1:25" ht="15" hidden="1" x14ac:dyDescent="0.2">
      <c r="A681" s="21">
        <v>19</v>
      </c>
      <c r="B681" s="5">
        <v>18</v>
      </c>
      <c r="C681" s="28">
        <f t="shared" ref="C681:G744" si="27">C7*$K$3</f>
        <v>2737.0750000000003</v>
      </c>
      <c r="D681" s="28">
        <f t="shared" si="27"/>
        <v>2398.5500000000002</v>
      </c>
      <c r="E681" s="28">
        <f t="shared" si="27"/>
        <v>1992.3750000000002</v>
      </c>
      <c r="F681" s="28">
        <f t="shared" si="27"/>
        <v>1728.65</v>
      </c>
      <c r="G681" s="28">
        <f t="shared" si="27"/>
        <v>1316.4250000000002</v>
      </c>
      <c r="I681" s="166"/>
      <c r="J681" s="166"/>
      <c r="K681" s="166"/>
      <c r="L681" s="166"/>
      <c r="M681" s="166"/>
      <c r="U681" s="237">
        <v>0</v>
      </c>
      <c r="V681" s="237">
        <v>0</v>
      </c>
      <c r="W681" s="237">
        <v>0</v>
      </c>
      <c r="X681" s="237">
        <v>0</v>
      </c>
      <c r="Y681" s="237">
        <v>0</v>
      </c>
    </row>
    <row r="682" spans="1:25" ht="15" hidden="1" x14ac:dyDescent="0.2">
      <c r="A682" s="21">
        <v>20</v>
      </c>
      <c r="B682" s="5">
        <v>18</v>
      </c>
      <c r="C682" s="28">
        <f t="shared" si="27"/>
        <v>2737.0750000000003</v>
      </c>
      <c r="D682" s="28">
        <f t="shared" si="27"/>
        <v>2398.5500000000002</v>
      </c>
      <c r="E682" s="28">
        <f t="shared" si="27"/>
        <v>1992.3750000000002</v>
      </c>
      <c r="F682" s="28">
        <f t="shared" si="27"/>
        <v>1728.65</v>
      </c>
      <c r="G682" s="28">
        <f t="shared" si="27"/>
        <v>1316.4250000000002</v>
      </c>
      <c r="I682" s="166"/>
      <c r="J682" s="166"/>
      <c r="K682" s="166"/>
      <c r="L682" s="166"/>
      <c r="M682" s="166"/>
      <c r="U682" s="237">
        <v>0</v>
      </c>
      <c r="V682" s="237">
        <v>0</v>
      </c>
      <c r="W682" s="237">
        <v>0</v>
      </c>
      <c r="X682" s="237">
        <v>0</v>
      </c>
      <c r="Y682" s="237">
        <v>0</v>
      </c>
    </row>
    <row r="683" spans="1:25" ht="15" hidden="1" x14ac:dyDescent="0.2">
      <c r="A683" s="21">
        <v>21</v>
      </c>
      <c r="B683" s="5">
        <v>18</v>
      </c>
      <c r="C683" s="28">
        <f t="shared" si="27"/>
        <v>2737.0750000000003</v>
      </c>
      <c r="D683" s="28">
        <f t="shared" si="27"/>
        <v>2398.5500000000002</v>
      </c>
      <c r="E683" s="28">
        <f t="shared" si="27"/>
        <v>1992.3750000000002</v>
      </c>
      <c r="F683" s="28">
        <f t="shared" si="27"/>
        <v>1728.65</v>
      </c>
      <c r="G683" s="28">
        <f t="shared" si="27"/>
        <v>1316.4250000000002</v>
      </c>
      <c r="I683" s="166"/>
      <c r="J683" s="166"/>
      <c r="K683" s="166"/>
      <c r="L683" s="166"/>
      <c r="M683" s="166"/>
      <c r="U683" s="237">
        <v>0</v>
      </c>
      <c r="V683" s="237">
        <v>0</v>
      </c>
      <c r="W683" s="237">
        <v>0</v>
      </c>
      <c r="X683" s="237">
        <v>0</v>
      </c>
      <c r="Y683" s="237">
        <v>0</v>
      </c>
    </row>
    <row r="684" spans="1:25" ht="15" hidden="1" x14ac:dyDescent="0.2">
      <c r="A684" s="21">
        <v>22</v>
      </c>
      <c r="B684" s="5">
        <v>18</v>
      </c>
      <c r="C684" s="28">
        <f t="shared" si="27"/>
        <v>2737.0750000000003</v>
      </c>
      <c r="D684" s="28">
        <f t="shared" si="27"/>
        <v>2398.5500000000002</v>
      </c>
      <c r="E684" s="28">
        <f t="shared" si="27"/>
        <v>1992.3750000000002</v>
      </c>
      <c r="F684" s="28">
        <f t="shared" si="27"/>
        <v>1728.65</v>
      </c>
      <c r="G684" s="28">
        <f t="shared" si="27"/>
        <v>1316.4250000000002</v>
      </c>
      <c r="I684" s="166"/>
      <c r="J684" s="166"/>
      <c r="K684" s="166"/>
      <c r="L684" s="166"/>
      <c r="M684" s="166"/>
      <c r="U684" s="237">
        <v>0</v>
      </c>
      <c r="V684" s="237">
        <v>0</v>
      </c>
      <c r="W684" s="237">
        <v>0</v>
      </c>
      <c r="X684" s="237">
        <v>0</v>
      </c>
      <c r="Y684" s="237">
        <v>0</v>
      </c>
    </row>
    <row r="685" spans="1:25" ht="15" hidden="1" x14ac:dyDescent="0.2">
      <c r="A685" s="21">
        <v>23</v>
      </c>
      <c r="B685" s="5">
        <v>18</v>
      </c>
      <c r="C685" s="28">
        <f t="shared" si="27"/>
        <v>2737.0750000000003</v>
      </c>
      <c r="D685" s="28">
        <f t="shared" si="27"/>
        <v>2398.5500000000002</v>
      </c>
      <c r="E685" s="28">
        <f t="shared" si="27"/>
        <v>1992.3750000000002</v>
      </c>
      <c r="F685" s="28">
        <f t="shared" si="27"/>
        <v>1728.65</v>
      </c>
      <c r="G685" s="28">
        <f t="shared" si="27"/>
        <v>1316.4250000000002</v>
      </c>
      <c r="I685" s="166"/>
      <c r="J685" s="166"/>
      <c r="K685" s="166"/>
      <c r="L685" s="166"/>
      <c r="M685" s="166"/>
      <c r="U685" s="237">
        <v>0</v>
      </c>
      <c r="V685" s="237">
        <v>0</v>
      </c>
      <c r="W685" s="237">
        <v>0</v>
      </c>
      <c r="X685" s="237">
        <v>0</v>
      </c>
      <c r="Y685" s="237">
        <v>0</v>
      </c>
    </row>
    <row r="686" spans="1:25" ht="15" hidden="1" x14ac:dyDescent="0.2">
      <c r="A686" s="21">
        <v>24</v>
      </c>
      <c r="B686" s="5">
        <v>18</v>
      </c>
      <c r="C686" s="28">
        <f t="shared" si="27"/>
        <v>2737.0750000000003</v>
      </c>
      <c r="D686" s="28">
        <f t="shared" si="27"/>
        <v>2398.5500000000002</v>
      </c>
      <c r="E686" s="28">
        <f t="shared" si="27"/>
        <v>1992.3750000000002</v>
      </c>
      <c r="F686" s="28">
        <f t="shared" si="27"/>
        <v>1728.65</v>
      </c>
      <c r="G686" s="28">
        <f t="shared" si="27"/>
        <v>1316.4250000000002</v>
      </c>
      <c r="I686" s="166"/>
      <c r="J686" s="166"/>
      <c r="K686" s="166"/>
      <c r="L686" s="166"/>
      <c r="M686" s="166"/>
      <c r="U686" s="237">
        <v>0</v>
      </c>
      <c r="V686" s="237">
        <v>0</v>
      </c>
      <c r="W686" s="237">
        <v>0</v>
      </c>
      <c r="X686" s="237">
        <v>0</v>
      </c>
      <c r="Y686" s="237">
        <v>0</v>
      </c>
    </row>
    <row r="687" spans="1:25" ht="15" hidden="1" x14ac:dyDescent="0.2">
      <c r="A687" s="21">
        <v>25</v>
      </c>
      <c r="B687" s="5">
        <v>25</v>
      </c>
      <c r="C687" s="28">
        <f t="shared" si="27"/>
        <v>2924.3500000000004</v>
      </c>
      <c r="D687" s="28">
        <f t="shared" si="27"/>
        <v>2563</v>
      </c>
      <c r="E687" s="28">
        <f t="shared" si="27"/>
        <v>2116.125</v>
      </c>
      <c r="F687" s="28">
        <f t="shared" si="27"/>
        <v>1834.8000000000002</v>
      </c>
      <c r="G687" s="28">
        <f t="shared" si="27"/>
        <v>1398.375</v>
      </c>
      <c r="I687" s="166"/>
      <c r="J687" s="166"/>
      <c r="K687" s="166"/>
      <c r="L687" s="166"/>
      <c r="M687" s="166"/>
      <c r="U687" s="237">
        <v>0</v>
      </c>
      <c r="V687" s="237">
        <v>0</v>
      </c>
      <c r="W687" s="237">
        <v>0</v>
      </c>
      <c r="X687" s="237">
        <v>0</v>
      </c>
      <c r="Y687" s="237">
        <v>0</v>
      </c>
    </row>
    <row r="688" spans="1:25" ht="15" hidden="1" x14ac:dyDescent="0.2">
      <c r="A688" s="21">
        <v>26</v>
      </c>
      <c r="B688" s="5">
        <v>25</v>
      </c>
      <c r="C688" s="28">
        <f t="shared" si="27"/>
        <v>2924.3500000000004</v>
      </c>
      <c r="D688" s="28">
        <f t="shared" si="27"/>
        <v>2563</v>
      </c>
      <c r="E688" s="28">
        <f t="shared" si="27"/>
        <v>2116.125</v>
      </c>
      <c r="F688" s="28">
        <f t="shared" si="27"/>
        <v>1834.8000000000002</v>
      </c>
      <c r="G688" s="28">
        <f t="shared" si="27"/>
        <v>1398.375</v>
      </c>
      <c r="I688" s="166"/>
      <c r="J688" s="166"/>
      <c r="K688" s="166"/>
      <c r="L688" s="166"/>
      <c r="M688" s="166"/>
      <c r="U688" s="237">
        <v>0</v>
      </c>
      <c r="V688" s="237">
        <v>0</v>
      </c>
      <c r="W688" s="237">
        <v>0</v>
      </c>
      <c r="X688" s="237">
        <v>0</v>
      </c>
      <c r="Y688" s="237">
        <v>0</v>
      </c>
    </row>
    <row r="689" spans="1:25" ht="15" hidden="1" x14ac:dyDescent="0.2">
      <c r="A689" s="21">
        <v>27</v>
      </c>
      <c r="B689" s="5">
        <v>25</v>
      </c>
      <c r="C689" s="28">
        <f t="shared" si="27"/>
        <v>2924.3500000000004</v>
      </c>
      <c r="D689" s="28">
        <f t="shared" si="27"/>
        <v>2563</v>
      </c>
      <c r="E689" s="28">
        <f t="shared" si="27"/>
        <v>2116.125</v>
      </c>
      <c r="F689" s="28">
        <f t="shared" si="27"/>
        <v>1834.8000000000002</v>
      </c>
      <c r="G689" s="28">
        <f t="shared" si="27"/>
        <v>1398.375</v>
      </c>
      <c r="I689" s="166"/>
      <c r="J689" s="166"/>
      <c r="K689" s="166"/>
      <c r="L689" s="166"/>
      <c r="M689" s="166"/>
      <c r="U689" s="237">
        <v>0</v>
      </c>
      <c r="V689" s="237">
        <v>0</v>
      </c>
      <c r="W689" s="237">
        <v>0</v>
      </c>
      <c r="X689" s="237">
        <v>0</v>
      </c>
      <c r="Y689" s="237">
        <v>0</v>
      </c>
    </row>
    <row r="690" spans="1:25" ht="15" hidden="1" x14ac:dyDescent="0.2">
      <c r="A690" s="21">
        <v>28</v>
      </c>
      <c r="B690" s="5">
        <v>25</v>
      </c>
      <c r="C690" s="28">
        <f t="shared" si="27"/>
        <v>2924.3500000000004</v>
      </c>
      <c r="D690" s="28">
        <f t="shared" si="27"/>
        <v>2563</v>
      </c>
      <c r="E690" s="28">
        <f t="shared" si="27"/>
        <v>2116.125</v>
      </c>
      <c r="F690" s="28">
        <f t="shared" si="27"/>
        <v>1834.8000000000002</v>
      </c>
      <c r="G690" s="28">
        <f t="shared" si="27"/>
        <v>1398.375</v>
      </c>
      <c r="I690" s="166"/>
      <c r="J690" s="166"/>
      <c r="K690" s="166"/>
      <c r="L690" s="166"/>
      <c r="M690" s="166"/>
      <c r="U690" s="237">
        <v>0</v>
      </c>
      <c r="V690" s="237">
        <v>0</v>
      </c>
      <c r="W690" s="237">
        <v>0</v>
      </c>
      <c r="X690" s="237">
        <v>0</v>
      </c>
      <c r="Y690" s="237">
        <v>0</v>
      </c>
    </row>
    <row r="691" spans="1:25" ht="15" hidden="1" x14ac:dyDescent="0.2">
      <c r="A691" s="21">
        <v>29</v>
      </c>
      <c r="B691" s="5">
        <v>25</v>
      </c>
      <c r="C691" s="28">
        <f t="shared" si="27"/>
        <v>2924.3500000000004</v>
      </c>
      <c r="D691" s="28">
        <f t="shared" si="27"/>
        <v>2563</v>
      </c>
      <c r="E691" s="28">
        <f t="shared" si="27"/>
        <v>2116.125</v>
      </c>
      <c r="F691" s="28">
        <f t="shared" si="27"/>
        <v>1834.8000000000002</v>
      </c>
      <c r="G691" s="28">
        <f t="shared" si="27"/>
        <v>1398.375</v>
      </c>
      <c r="I691" s="166"/>
      <c r="J691" s="166"/>
      <c r="K691" s="166"/>
      <c r="L691" s="166"/>
      <c r="M691" s="166"/>
      <c r="U691" s="237">
        <v>0</v>
      </c>
      <c r="V691" s="237">
        <v>0</v>
      </c>
      <c r="W691" s="237">
        <v>0</v>
      </c>
      <c r="X691" s="237">
        <v>0</v>
      </c>
      <c r="Y691" s="237">
        <v>0</v>
      </c>
    </row>
    <row r="692" spans="1:25" ht="15" hidden="1" x14ac:dyDescent="0.2">
      <c r="A692" s="21">
        <v>30</v>
      </c>
      <c r="B692" s="5">
        <v>30</v>
      </c>
      <c r="C692" s="28">
        <f t="shared" si="27"/>
        <v>3251.8750000000005</v>
      </c>
      <c r="D692" s="28">
        <f t="shared" si="27"/>
        <v>2850.3750000000005</v>
      </c>
      <c r="E692" s="28">
        <f t="shared" si="27"/>
        <v>2335.8500000000004</v>
      </c>
      <c r="F692" s="28">
        <f t="shared" si="27"/>
        <v>2025.1000000000001</v>
      </c>
      <c r="G692" s="28">
        <f t="shared" si="27"/>
        <v>1542.4750000000001</v>
      </c>
      <c r="I692" s="166"/>
      <c r="J692" s="166"/>
      <c r="K692" s="166"/>
      <c r="L692" s="166"/>
      <c r="M692" s="166"/>
      <c r="U692" s="237">
        <v>0</v>
      </c>
      <c r="V692" s="237">
        <v>0</v>
      </c>
      <c r="W692" s="237">
        <v>0</v>
      </c>
      <c r="X692" s="237">
        <v>0</v>
      </c>
      <c r="Y692" s="237">
        <v>0</v>
      </c>
    </row>
    <row r="693" spans="1:25" ht="15" hidden="1" x14ac:dyDescent="0.2">
      <c r="A693" s="21">
        <v>31</v>
      </c>
      <c r="B693" s="5">
        <v>30</v>
      </c>
      <c r="C693" s="28">
        <f t="shared" si="27"/>
        <v>3251.8750000000005</v>
      </c>
      <c r="D693" s="28">
        <f t="shared" si="27"/>
        <v>2850.3750000000005</v>
      </c>
      <c r="E693" s="28">
        <f t="shared" si="27"/>
        <v>2335.8500000000004</v>
      </c>
      <c r="F693" s="28">
        <f t="shared" si="27"/>
        <v>2025.1000000000001</v>
      </c>
      <c r="G693" s="28">
        <f t="shared" si="27"/>
        <v>1542.4750000000001</v>
      </c>
      <c r="I693" s="166"/>
      <c r="J693" s="166"/>
      <c r="K693" s="166"/>
      <c r="L693" s="166"/>
      <c r="M693" s="166"/>
      <c r="U693" s="237">
        <v>0</v>
      </c>
      <c r="V693" s="237">
        <v>0</v>
      </c>
      <c r="W693" s="237">
        <v>0</v>
      </c>
      <c r="X693" s="237">
        <v>0</v>
      </c>
      <c r="Y693" s="237">
        <v>0</v>
      </c>
    </row>
    <row r="694" spans="1:25" ht="15" hidden="1" x14ac:dyDescent="0.2">
      <c r="A694" s="21">
        <v>32</v>
      </c>
      <c r="B694" s="5">
        <v>30</v>
      </c>
      <c r="C694" s="28">
        <f t="shared" si="27"/>
        <v>3251.8750000000005</v>
      </c>
      <c r="D694" s="28">
        <f t="shared" si="27"/>
        <v>2850.3750000000005</v>
      </c>
      <c r="E694" s="28">
        <f t="shared" si="27"/>
        <v>2335.8500000000004</v>
      </c>
      <c r="F694" s="28">
        <f t="shared" si="27"/>
        <v>2025.1000000000001</v>
      </c>
      <c r="G694" s="28">
        <f t="shared" si="27"/>
        <v>1542.4750000000001</v>
      </c>
      <c r="I694" s="166"/>
      <c r="J694" s="166"/>
      <c r="K694" s="166"/>
      <c r="L694" s="166"/>
      <c r="M694" s="166"/>
      <c r="U694" s="237">
        <v>0</v>
      </c>
      <c r="V694" s="237">
        <v>0</v>
      </c>
      <c r="W694" s="237">
        <v>0</v>
      </c>
      <c r="X694" s="237">
        <v>0</v>
      </c>
      <c r="Y694" s="237">
        <v>0</v>
      </c>
    </row>
    <row r="695" spans="1:25" ht="15" hidden="1" x14ac:dyDescent="0.2">
      <c r="A695" s="21">
        <v>33</v>
      </c>
      <c r="B695" s="5">
        <v>30</v>
      </c>
      <c r="C695" s="28">
        <f t="shared" si="27"/>
        <v>3251.8750000000005</v>
      </c>
      <c r="D695" s="28">
        <f t="shared" si="27"/>
        <v>2850.3750000000005</v>
      </c>
      <c r="E695" s="28">
        <f t="shared" si="27"/>
        <v>2335.8500000000004</v>
      </c>
      <c r="F695" s="28">
        <f t="shared" si="27"/>
        <v>2025.1000000000001</v>
      </c>
      <c r="G695" s="28">
        <f t="shared" si="27"/>
        <v>1542.4750000000001</v>
      </c>
      <c r="I695" s="166"/>
      <c r="J695" s="166"/>
      <c r="K695" s="166"/>
      <c r="L695" s="166"/>
      <c r="M695" s="166"/>
      <c r="U695" s="237">
        <v>0</v>
      </c>
      <c r="V695" s="237">
        <v>0</v>
      </c>
      <c r="W695" s="237">
        <v>0</v>
      </c>
      <c r="X695" s="237">
        <v>0</v>
      </c>
      <c r="Y695" s="237">
        <v>0</v>
      </c>
    </row>
    <row r="696" spans="1:25" ht="15" hidden="1" x14ac:dyDescent="0.2">
      <c r="A696" s="21">
        <v>34</v>
      </c>
      <c r="B696" s="5">
        <v>30</v>
      </c>
      <c r="C696" s="28">
        <f t="shared" si="27"/>
        <v>3251.8750000000005</v>
      </c>
      <c r="D696" s="28">
        <f t="shared" si="27"/>
        <v>2850.3750000000005</v>
      </c>
      <c r="E696" s="28">
        <f t="shared" si="27"/>
        <v>2335.8500000000004</v>
      </c>
      <c r="F696" s="28">
        <f t="shared" si="27"/>
        <v>2025.1000000000001</v>
      </c>
      <c r="G696" s="28">
        <f t="shared" si="27"/>
        <v>1542.4750000000001</v>
      </c>
      <c r="I696" s="166"/>
      <c r="J696" s="166"/>
      <c r="K696" s="166"/>
      <c r="L696" s="166"/>
      <c r="M696" s="166"/>
      <c r="U696" s="237">
        <v>0</v>
      </c>
      <c r="V696" s="237">
        <v>0</v>
      </c>
      <c r="W696" s="237">
        <v>0</v>
      </c>
      <c r="X696" s="237">
        <v>0</v>
      </c>
      <c r="Y696" s="237">
        <v>0</v>
      </c>
    </row>
    <row r="697" spans="1:25" ht="15" hidden="1" x14ac:dyDescent="0.2">
      <c r="A697" s="21">
        <v>35</v>
      </c>
      <c r="B697" s="5">
        <v>35</v>
      </c>
      <c r="C697" s="28">
        <f t="shared" si="27"/>
        <v>3630.0000000000005</v>
      </c>
      <c r="D697" s="28">
        <f t="shared" si="27"/>
        <v>3180.9250000000002</v>
      </c>
      <c r="E697" s="28">
        <f t="shared" si="27"/>
        <v>2591.875</v>
      </c>
      <c r="F697" s="28">
        <f t="shared" si="27"/>
        <v>2247.8500000000004</v>
      </c>
      <c r="G697" s="28">
        <f t="shared" si="27"/>
        <v>1712.15</v>
      </c>
      <c r="I697" s="166"/>
      <c r="J697" s="166"/>
      <c r="K697" s="166"/>
      <c r="L697" s="166"/>
      <c r="M697" s="166"/>
      <c r="U697" s="237">
        <v>0</v>
      </c>
      <c r="V697" s="237">
        <v>0</v>
      </c>
      <c r="W697" s="237">
        <v>0</v>
      </c>
      <c r="X697" s="237">
        <v>0</v>
      </c>
      <c r="Y697" s="237">
        <v>0</v>
      </c>
    </row>
    <row r="698" spans="1:25" ht="15" hidden="1" x14ac:dyDescent="0.2">
      <c r="A698" s="21">
        <v>36</v>
      </c>
      <c r="B698" s="5">
        <v>35</v>
      </c>
      <c r="C698" s="28">
        <f t="shared" si="27"/>
        <v>3630.0000000000005</v>
      </c>
      <c r="D698" s="28">
        <f t="shared" si="27"/>
        <v>3180.9250000000002</v>
      </c>
      <c r="E698" s="28">
        <f t="shared" si="27"/>
        <v>2591.875</v>
      </c>
      <c r="F698" s="28">
        <f t="shared" si="27"/>
        <v>2247.8500000000004</v>
      </c>
      <c r="G698" s="28">
        <f t="shared" si="27"/>
        <v>1712.15</v>
      </c>
      <c r="I698" s="166"/>
      <c r="J698" s="166"/>
      <c r="K698" s="166"/>
      <c r="L698" s="166"/>
      <c r="M698" s="166"/>
      <c r="U698" s="237">
        <v>0</v>
      </c>
      <c r="V698" s="237">
        <v>0</v>
      </c>
      <c r="W698" s="237">
        <v>0</v>
      </c>
      <c r="X698" s="237">
        <v>0</v>
      </c>
      <c r="Y698" s="237">
        <v>0</v>
      </c>
    </row>
    <row r="699" spans="1:25" ht="15" hidden="1" x14ac:dyDescent="0.2">
      <c r="A699" s="21">
        <v>37</v>
      </c>
      <c r="B699" s="5">
        <v>35</v>
      </c>
      <c r="C699" s="28">
        <f t="shared" si="27"/>
        <v>3630.0000000000005</v>
      </c>
      <c r="D699" s="28">
        <f t="shared" si="27"/>
        <v>3180.9250000000002</v>
      </c>
      <c r="E699" s="28">
        <f t="shared" si="27"/>
        <v>2591.875</v>
      </c>
      <c r="F699" s="28">
        <f t="shared" si="27"/>
        <v>2247.8500000000004</v>
      </c>
      <c r="G699" s="28">
        <f t="shared" si="27"/>
        <v>1712.15</v>
      </c>
      <c r="I699" s="166"/>
      <c r="J699" s="166"/>
      <c r="K699" s="166"/>
      <c r="L699" s="166"/>
      <c r="M699" s="166"/>
      <c r="U699" s="237">
        <v>0</v>
      </c>
      <c r="V699" s="237">
        <v>0</v>
      </c>
      <c r="W699" s="237">
        <v>0</v>
      </c>
      <c r="X699" s="237">
        <v>0</v>
      </c>
      <c r="Y699" s="237">
        <v>0</v>
      </c>
    </row>
    <row r="700" spans="1:25" ht="15" hidden="1" x14ac:dyDescent="0.2">
      <c r="A700" s="21">
        <v>38</v>
      </c>
      <c r="B700" s="5">
        <v>35</v>
      </c>
      <c r="C700" s="28">
        <f t="shared" si="27"/>
        <v>3630.0000000000005</v>
      </c>
      <c r="D700" s="28">
        <f t="shared" si="27"/>
        <v>3180.9250000000002</v>
      </c>
      <c r="E700" s="28">
        <f t="shared" si="27"/>
        <v>2591.875</v>
      </c>
      <c r="F700" s="28">
        <f t="shared" si="27"/>
        <v>2247.8500000000004</v>
      </c>
      <c r="G700" s="28">
        <f t="shared" si="27"/>
        <v>1712.15</v>
      </c>
      <c r="I700" s="166"/>
      <c r="J700" s="166"/>
      <c r="K700" s="166"/>
      <c r="L700" s="166"/>
      <c r="M700" s="166"/>
      <c r="U700" s="237">
        <v>0</v>
      </c>
      <c r="V700" s="237">
        <v>0</v>
      </c>
      <c r="W700" s="237">
        <v>0</v>
      </c>
      <c r="X700" s="237">
        <v>0</v>
      </c>
      <c r="Y700" s="237">
        <v>0</v>
      </c>
    </row>
    <row r="701" spans="1:25" ht="15" hidden="1" x14ac:dyDescent="0.2">
      <c r="A701" s="21">
        <v>39</v>
      </c>
      <c r="B701" s="5">
        <v>35</v>
      </c>
      <c r="C701" s="28">
        <f t="shared" si="27"/>
        <v>3630.0000000000005</v>
      </c>
      <c r="D701" s="28">
        <f t="shared" si="27"/>
        <v>3180.9250000000002</v>
      </c>
      <c r="E701" s="28">
        <f t="shared" si="27"/>
        <v>2591.875</v>
      </c>
      <c r="F701" s="28">
        <f t="shared" si="27"/>
        <v>2247.8500000000004</v>
      </c>
      <c r="G701" s="28">
        <f t="shared" si="27"/>
        <v>1712.15</v>
      </c>
      <c r="I701" s="166"/>
      <c r="J701" s="166"/>
      <c r="K701" s="166"/>
      <c r="L701" s="166"/>
      <c r="M701" s="166"/>
      <c r="U701" s="237">
        <v>0</v>
      </c>
      <c r="V701" s="237">
        <v>0</v>
      </c>
      <c r="W701" s="237">
        <v>0</v>
      </c>
      <c r="X701" s="237">
        <v>0</v>
      </c>
      <c r="Y701" s="237">
        <v>0</v>
      </c>
    </row>
    <row r="702" spans="1:25" ht="15" hidden="1" x14ac:dyDescent="0.2">
      <c r="A702" s="21">
        <v>40</v>
      </c>
      <c r="B702" s="5">
        <v>40</v>
      </c>
      <c r="C702" s="28">
        <f t="shared" si="27"/>
        <v>4201.1750000000002</v>
      </c>
      <c r="D702" s="28">
        <f t="shared" si="27"/>
        <v>3681.9750000000004</v>
      </c>
      <c r="E702" s="28">
        <f t="shared" si="27"/>
        <v>2986.5000000000005</v>
      </c>
      <c r="F702" s="28">
        <f t="shared" si="27"/>
        <v>2589.6750000000002</v>
      </c>
      <c r="G702" s="28">
        <f t="shared" si="27"/>
        <v>1973.1250000000002</v>
      </c>
      <c r="I702" s="166"/>
      <c r="J702" s="166"/>
      <c r="K702" s="166"/>
      <c r="L702" s="166"/>
      <c r="M702" s="166"/>
      <c r="U702" s="237">
        <v>0</v>
      </c>
      <c r="V702" s="237">
        <v>0</v>
      </c>
      <c r="W702" s="237">
        <v>0</v>
      </c>
      <c r="X702" s="237">
        <v>0</v>
      </c>
      <c r="Y702" s="237">
        <v>0</v>
      </c>
    </row>
    <row r="703" spans="1:25" ht="15" hidden="1" x14ac:dyDescent="0.2">
      <c r="A703" s="21">
        <v>41</v>
      </c>
      <c r="B703" s="5">
        <v>40</v>
      </c>
      <c r="C703" s="28">
        <f t="shared" si="27"/>
        <v>4201.1750000000002</v>
      </c>
      <c r="D703" s="28">
        <f t="shared" si="27"/>
        <v>3681.9750000000004</v>
      </c>
      <c r="E703" s="28">
        <f t="shared" si="27"/>
        <v>2986.5000000000005</v>
      </c>
      <c r="F703" s="28">
        <f t="shared" si="27"/>
        <v>2589.6750000000002</v>
      </c>
      <c r="G703" s="28">
        <f t="shared" si="27"/>
        <v>1973.1250000000002</v>
      </c>
      <c r="I703" s="166"/>
      <c r="J703" s="166"/>
      <c r="K703" s="166"/>
      <c r="L703" s="166"/>
      <c r="M703" s="166"/>
      <c r="U703" s="237">
        <v>0</v>
      </c>
      <c r="V703" s="237">
        <v>0</v>
      </c>
      <c r="W703" s="237">
        <v>0</v>
      </c>
      <c r="X703" s="237">
        <v>0</v>
      </c>
      <c r="Y703" s="237">
        <v>0</v>
      </c>
    </row>
    <row r="704" spans="1:25" ht="15" hidden="1" x14ac:dyDescent="0.2">
      <c r="A704" s="21">
        <v>42</v>
      </c>
      <c r="B704" s="5">
        <v>40</v>
      </c>
      <c r="C704" s="28">
        <f t="shared" si="27"/>
        <v>4201.1750000000002</v>
      </c>
      <c r="D704" s="28">
        <f t="shared" si="27"/>
        <v>3681.9750000000004</v>
      </c>
      <c r="E704" s="28">
        <f t="shared" si="27"/>
        <v>2986.5000000000005</v>
      </c>
      <c r="F704" s="28">
        <f t="shared" si="27"/>
        <v>2589.6750000000002</v>
      </c>
      <c r="G704" s="28">
        <f t="shared" si="27"/>
        <v>1973.1250000000002</v>
      </c>
      <c r="I704" s="166"/>
      <c r="J704" s="166"/>
      <c r="K704" s="166"/>
      <c r="L704" s="166"/>
      <c r="M704" s="166"/>
      <c r="U704" s="237">
        <v>0</v>
      </c>
      <c r="V704" s="237">
        <v>0</v>
      </c>
      <c r="W704" s="237">
        <v>0</v>
      </c>
      <c r="X704" s="237">
        <v>0</v>
      </c>
      <c r="Y704" s="237">
        <v>0</v>
      </c>
    </row>
    <row r="705" spans="1:25" ht="15" hidden="1" x14ac:dyDescent="0.2">
      <c r="A705" s="21">
        <v>43</v>
      </c>
      <c r="B705" s="5">
        <v>40</v>
      </c>
      <c r="C705" s="28">
        <f t="shared" si="27"/>
        <v>4201.1750000000002</v>
      </c>
      <c r="D705" s="28">
        <f t="shared" si="27"/>
        <v>3681.9750000000004</v>
      </c>
      <c r="E705" s="28">
        <f t="shared" si="27"/>
        <v>2986.5000000000005</v>
      </c>
      <c r="F705" s="28">
        <f t="shared" si="27"/>
        <v>2589.6750000000002</v>
      </c>
      <c r="G705" s="28">
        <f t="shared" si="27"/>
        <v>1973.1250000000002</v>
      </c>
      <c r="I705" s="166"/>
      <c r="J705" s="166"/>
      <c r="K705" s="166"/>
      <c r="L705" s="166"/>
      <c r="M705" s="166"/>
      <c r="U705" s="237">
        <v>0</v>
      </c>
      <c r="V705" s="237">
        <v>0</v>
      </c>
      <c r="W705" s="237">
        <v>0</v>
      </c>
      <c r="X705" s="237">
        <v>0</v>
      </c>
      <c r="Y705" s="237">
        <v>0</v>
      </c>
    </row>
    <row r="706" spans="1:25" ht="15" hidden="1" x14ac:dyDescent="0.2">
      <c r="A706" s="21">
        <v>44</v>
      </c>
      <c r="B706" s="5">
        <v>40</v>
      </c>
      <c r="C706" s="28">
        <f t="shared" si="27"/>
        <v>4201.1750000000002</v>
      </c>
      <c r="D706" s="28">
        <f t="shared" si="27"/>
        <v>3681.9750000000004</v>
      </c>
      <c r="E706" s="28">
        <f t="shared" si="27"/>
        <v>2986.5000000000005</v>
      </c>
      <c r="F706" s="28">
        <f t="shared" si="27"/>
        <v>2589.6750000000002</v>
      </c>
      <c r="G706" s="28">
        <f t="shared" si="27"/>
        <v>1973.1250000000002</v>
      </c>
      <c r="I706" s="166"/>
      <c r="J706" s="166"/>
      <c r="K706" s="166"/>
      <c r="L706" s="166"/>
      <c r="M706" s="166"/>
      <c r="U706" s="237">
        <v>0</v>
      </c>
      <c r="V706" s="237">
        <v>0</v>
      </c>
      <c r="W706" s="237">
        <v>0</v>
      </c>
      <c r="X706" s="237">
        <v>0</v>
      </c>
      <c r="Y706" s="237">
        <v>0</v>
      </c>
    </row>
    <row r="707" spans="1:25" ht="15" hidden="1" x14ac:dyDescent="0.2">
      <c r="A707" s="21">
        <v>45</v>
      </c>
      <c r="B707" s="5">
        <v>45</v>
      </c>
      <c r="C707" s="28">
        <f t="shared" si="27"/>
        <v>4701.9500000000007</v>
      </c>
      <c r="D707" s="28">
        <f t="shared" si="27"/>
        <v>4120.875</v>
      </c>
      <c r="E707" s="28">
        <f t="shared" si="27"/>
        <v>3332.1750000000002</v>
      </c>
      <c r="F707" s="28">
        <f t="shared" si="27"/>
        <v>2889.15</v>
      </c>
      <c r="G707" s="28">
        <f t="shared" si="27"/>
        <v>2200.5500000000002</v>
      </c>
      <c r="I707" s="166"/>
      <c r="J707" s="166"/>
      <c r="K707" s="166"/>
      <c r="L707" s="166"/>
      <c r="M707" s="166"/>
      <c r="U707" s="237">
        <v>0</v>
      </c>
      <c r="V707" s="237">
        <v>0</v>
      </c>
      <c r="W707" s="237">
        <v>0</v>
      </c>
      <c r="X707" s="237">
        <v>0</v>
      </c>
      <c r="Y707" s="237">
        <v>0</v>
      </c>
    </row>
    <row r="708" spans="1:25" ht="15" hidden="1" x14ac:dyDescent="0.2">
      <c r="A708" s="21">
        <v>46</v>
      </c>
      <c r="B708" s="5">
        <v>45</v>
      </c>
      <c r="C708" s="28">
        <f t="shared" si="27"/>
        <v>4701.9500000000007</v>
      </c>
      <c r="D708" s="28">
        <f t="shared" si="27"/>
        <v>4120.875</v>
      </c>
      <c r="E708" s="28">
        <f t="shared" si="27"/>
        <v>3332.1750000000002</v>
      </c>
      <c r="F708" s="28">
        <f t="shared" si="27"/>
        <v>2889.15</v>
      </c>
      <c r="G708" s="28">
        <f t="shared" si="27"/>
        <v>2200.5500000000002</v>
      </c>
      <c r="I708" s="166"/>
      <c r="J708" s="166"/>
      <c r="K708" s="166"/>
      <c r="L708" s="166"/>
      <c r="M708" s="166"/>
      <c r="U708" s="237">
        <v>0</v>
      </c>
      <c r="V708" s="237">
        <v>0</v>
      </c>
      <c r="W708" s="237">
        <v>0</v>
      </c>
      <c r="X708" s="237">
        <v>0</v>
      </c>
      <c r="Y708" s="237">
        <v>0</v>
      </c>
    </row>
    <row r="709" spans="1:25" ht="15" hidden="1" x14ac:dyDescent="0.2">
      <c r="A709" s="21">
        <v>47</v>
      </c>
      <c r="B709" s="5">
        <v>45</v>
      </c>
      <c r="C709" s="28">
        <f t="shared" si="27"/>
        <v>4701.9500000000007</v>
      </c>
      <c r="D709" s="28">
        <f t="shared" si="27"/>
        <v>4120.875</v>
      </c>
      <c r="E709" s="28">
        <f t="shared" si="27"/>
        <v>3332.1750000000002</v>
      </c>
      <c r="F709" s="28">
        <f t="shared" si="27"/>
        <v>2889.15</v>
      </c>
      <c r="G709" s="28">
        <f t="shared" si="27"/>
        <v>2200.5500000000002</v>
      </c>
      <c r="I709" s="166"/>
      <c r="J709" s="166"/>
      <c r="K709" s="166"/>
      <c r="L709" s="166"/>
      <c r="M709" s="166"/>
      <c r="U709" s="237">
        <v>0</v>
      </c>
      <c r="V709" s="237">
        <v>0</v>
      </c>
      <c r="W709" s="237">
        <v>0</v>
      </c>
      <c r="X709" s="237">
        <v>0</v>
      </c>
      <c r="Y709" s="237">
        <v>0</v>
      </c>
    </row>
    <row r="710" spans="1:25" ht="15" hidden="1" x14ac:dyDescent="0.2">
      <c r="A710" s="21">
        <v>48</v>
      </c>
      <c r="B710" s="5">
        <v>45</v>
      </c>
      <c r="C710" s="28">
        <f t="shared" si="27"/>
        <v>4701.9500000000007</v>
      </c>
      <c r="D710" s="28">
        <f t="shared" si="27"/>
        <v>4120.875</v>
      </c>
      <c r="E710" s="28">
        <f t="shared" si="27"/>
        <v>3332.1750000000002</v>
      </c>
      <c r="F710" s="28">
        <f t="shared" si="27"/>
        <v>2889.15</v>
      </c>
      <c r="G710" s="28">
        <f t="shared" si="27"/>
        <v>2200.5500000000002</v>
      </c>
      <c r="I710" s="166"/>
      <c r="J710" s="166"/>
      <c r="K710" s="166"/>
      <c r="L710" s="166"/>
      <c r="M710" s="166"/>
      <c r="U710" s="237">
        <v>0</v>
      </c>
      <c r="V710" s="237">
        <v>0</v>
      </c>
      <c r="W710" s="237">
        <v>0</v>
      </c>
      <c r="X710" s="237">
        <v>0</v>
      </c>
      <c r="Y710" s="237">
        <v>0</v>
      </c>
    </row>
    <row r="711" spans="1:25" ht="15" hidden="1" x14ac:dyDescent="0.2">
      <c r="A711" s="21">
        <v>49</v>
      </c>
      <c r="B711" s="5">
        <v>45</v>
      </c>
      <c r="C711" s="28">
        <f t="shared" si="27"/>
        <v>4701.9500000000007</v>
      </c>
      <c r="D711" s="28">
        <f t="shared" si="27"/>
        <v>4120.875</v>
      </c>
      <c r="E711" s="28">
        <f t="shared" si="27"/>
        <v>3332.1750000000002</v>
      </c>
      <c r="F711" s="28">
        <f t="shared" si="27"/>
        <v>2889.15</v>
      </c>
      <c r="G711" s="28">
        <f t="shared" si="27"/>
        <v>2200.5500000000002</v>
      </c>
      <c r="I711" s="166"/>
      <c r="J711" s="166"/>
      <c r="K711" s="166"/>
      <c r="L711" s="166"/>
      <c r="M711" s="166"/>
      <c r="U711" s="237">
        <v>0</v>
      </c>
      <c r="V711" s="237">
        <v>0</v>
      </c>
      <c r="W711" s="237">
        <v>0</v>
      </c>
      <c r="X711" s="237">
        <v>0</v>
      </c>
      <c r="Y711" s="237">
        <v>0</v>
      </c>
    </row>
    <row r="712" spans="1:25" ht="15" hidden="1" x14ac:dyDescent="0.2">
      <c r="A712" s="21">
        <v>50</v>
      </c>
      <c r="B712" s="5">
        <v>50</v>
      </c>
      <c r="C712" s="28">
        <f t="shared" si="27"/>
        <v>5434</v>
      </c>
      <c r="D712" s="28">
        <f t="shared" si="27"/>
        <v>4763.2750000000005</v>
      </c>
      <c r="E712" s="28">
        <f t="shared" si="27"/>
        <v>3842.3</v>
      </c>
      <c r="F712" s="28">
        <f t="shared" si="27"/>
        <v>3332.1750000000002</v>
      </c>
      <c r="G712" s="28">
        <f t="shared" si="27"/>
        <v>2537.9750000000004</v>
      </c>
      <c r="I712" s="166"/>
      <c r="J712" s="166"/>
      <c r="K712" s="166"/>
      <c r="L712" s="166"/>
      <c r="M712" s="166"/>
      <c r="U712" s="237">
        <v>0</v>
      </c>
      <c r="V712" s="237">
        <v>0</v>
      </c>
      <c r="W712" s="237">
        <v>0</v>
      </c>
      <c r="X712" s="237">
        <v>0</v>
      </c>
      <c r="Y712" s="237">
        <v>0</v>
      </c>
    </row>
    <row r="713" spans="1:25" ht="15" hidden="1" x14ac:dyDescent="0.2">
      <c r="A713" s="21">
        <v>51</v>
      </c>
      <c r="B713" s="5">
        <v>50</v>
      </c>
      <c r="C713" s="28">
        <f t="shared" si="27"/>
        <v>5434</v>
      </c>
      <c r="D713" s="28">
        <f t="shared" si="27"/>
        <v>4763.2750000000005</v>
      </c>
      <c r="E713" s="28">
        <f t="shared" si="27"/>
        <v>3842.3</v>
      </c>
      <c r="F713" s="28">
        <f t="shared" si="27"/>
        <v>3332.1750000000002</v>
      </c>
      <c r="G713" s="28">
        <f t="shared" si="27"/>
        <v>2537.9750000000004</v>
      </c>
      <c r="I713" s="166"/>
      <c r="J713" s="166"/>
      <c r="K713" s="166"/>
      <c r="L713" s="166"/>
      <c r="M713" s="166"/>
      <c r="U713" s="237">
        <v>0</v>
      </c>
      <c r="V713" s="237">
        <v>0</v>
      </c>
      <c r="W713" s="237">
        <v>0</v>
      </c>
      <c r="X713" s="237">
        <v>0</v>
      </c>
      <c r="Y713" s="237">
        <v>0</v>
      </c>
    </row>
    <row r="714" spans="1:25" ht="15" hidden="1" x14ac:dyDescent="0.2">
      <c r="A714" s="21">
        <v>52</v>
      </c>
      <c r="B714" s="5">
        <v>50</v>
      </c>
      <c r="C714" s="28">
        <f t="shared" si="27"/>
        <v>5434</v>
      </c>
      <c r="D714" s="28">
        <f t="shared" si="27"/>
        <v>4763.2750000000005</v>
      </c>
      <c r="E714" s="28">
        <f t="shared" si="27"/>
        <v>3842.3</v>
      </c>
      <c r="F714" s="28">
        <f t="shared" si="27"/>
        <v>3332.1750000000002</v>
      </c>
      <c r="G714" s="28">
        <f t="shared" si="27"/>
        <v>2537.9750000000004</v>
      </c>
      <c r="I714" s="166"/>
      <c r="J714" s="166"/>
      <c r="K714" s="166"/>
      <c r="L714" s="166"/>
      <c r="M714" s="166"/>
      <c r="U714" s="237">
        <v>0</v>
      </c>
      <c r="V714" s="237">
        <v>0</v>
      </c>
      <c r="W714" s="237">
        <v>0</v>
      </c>
      <c r="X714" s="237">
        <v>0</v>
      </c>
      <c r="Y714" s="237">
        <v>0</v>
      </c>
    </row>
    <row r="715" spans="1:25" ht="15" hidden="1" x14ac:dyDescent="0.2">
      <c r="A715" s="21">
        <v>53</v>
      </c>
      <c r="B715" s="5">
        <v>50</v>
      </c>
      <c r="C715" s="28">
        <f t="shared" si="27"/>
        <v>5434</v>
      </c>
      <c r="D715" s="28">
        <f t="shared" si="27"/>
        <v>4763.2750000000005</v>
      </c>
      <c r="E715" s="28">
        <f t="shared" si="27"/>
        <v>3842.3</v>
      </c>
      <c r="F715" s="28">
        <f t="shared" si="27"/>
        <v>3332.1750000000002</v>
      </c>
      <c r="G715" s="28">
        <f t="shared" si="27"/>
        <v>2537.9750000000004</v>
      </c>
      <c r="I715" s="166"/>
      <c r="J715" s="166"/>
      <c r="K715" s="166"/>
      <c r="L715" s="166"/>
      <c r="M715" s="166"/>
      <c r="U715" s="237">
        <v>0</v>
      </c>
      <c r="V715" s="237">
        <v>0</v>
      </c>
      <c r="W715" s="237">
        <v>0</v>
      </c>
      <c r="X715" s="237">
        <v>0</v>
      </c>
      <c r="Y715" s="237">
        <v>0</v>
      </c>
    </row>
    <row r="716" spans="1:25" ht="15" hidden="1" x14ac:dyDescent="0.2">
      <c r="A716" s="21">
        <v>54</v>
      </c>
      <c r="B716" s="5">
        <v>50</v>
      </c>
      <c r="C716" s="28">
        <f t="shared" si="27"/>
        <v>5434</v>
      </c>
      <c r="D716" s="28">
        <f t="shared" si="27"/>
        <v>4763.2750000000005</v>
      </c>
      <c r="E716" s="28">
        <f t="shared" si="27"/>
        <v>3842.3</v>
      </c>
      <c r="F716" s="28">
        <f t="shared" si="27"/>
        <v>3332.1750000000002</v>
      </c>
      <c r="G716" s="28">
        <f t="shared" si="27"/>
        <v>2537.9750000000004</v>
      </c>
      <c r="I716" s="166"/>
      <c r="J716" s="166"/>
      <c r="K716" s="166"/>
      <c r="L716" s="166"/>
      <c r="M716" s="166"/>
      <c r="U716" s="237">
        <v>0</v>
      </c>
      <c r="V716" s="237">
        <v>0</v>
      </c>
      <c r="W716" s="237">
        <v>0</v>
      </c>
      <c r="X716" s="237">
        <v>0</v>
      </c>
      <c r="Y716" s="237">
        <v>0</v>
      </c>
    </row>
    <row r="717" spans="1:25" ht="15" hidden="1" x14ac:dyDescent="0.2">
      <c r="A717" s="21">
        <v>55</v>
      </c>
      <c r="B717" s="239">
        <v>55</v>
      </c>
      <c r="C717" s="28">
        <f t="shared" si="27"/>
        <v>6075.0250000000005</v>
      </c>
      <c r="D717" s="28">
        <f t="shared" si="27"/>
        <v>5325.1</v>
      </c>
      <c r="E717" s="28">
        <f t="shared" si="27"/>
        <v>4289.7250000000004</v>
      </c>
      <c r="F717" s="28">
        <f t="shared" si="27"/>
        <v>3720.2000000000003</v>
      </c>
      <c r="G717" s="28">
        <f t="shared" si="27"/>
        <v>2833.6000000000004</v>
      </c>
      <c r="I717" s="166"/>
      <c r="J717" s="166"/>
      <c r="K717" s="166"/>
      <c r="L717" s="166"/>
      <c r="M717" s="166"/>
      <c r="U717" s="237">
        <v>0</v>
      </c>
      <c r="V717" s="237">
        <v>0</v>
      </c>
      <c r="W717" s="237">
        <v>0</v>
      </c>
      <c r="X717" s="237">
        <v>0</v>
      </c>
      <c r="Y717" s="237">
        <v>0</v>
      </c>
    </row>
    <row r="718" spans="1:25" ht="15" hidden="1" x14ac:dyDescent="0.2">
      <c r="A718" s="21">
        <v>56</v>
      </c>
      <c r="B718" s="239">
        <v>55</v>
      </c>
      <c r="C718" s="28">
        <f t="shared" si="27"/>
        <v>6075.0250000000005</v>
      </c>
      <c r="D718" s="28">
        <f t="shared" si="27"/>
        <v>5325.1</v>
      </c>
      <c r="E718" s="28">
        <f t="shared" si="27"/>
        <v>4289.7250000000004</v>
      </c>
      <c r="F718" s="28">
        <f t="shared" si="27"/>
        <v>3720.2000000000003</v>
      </c>
      <c r="G718" s="28">
        <f t="shared" si="27"/>
        <v>2833.6000000000004</v>
      </c>
      <c r="I718" s="166"/>
      <c r="J718" s="166"/>
      <c r="K718" s="166"/>
      <c r="L718" s="166"/>
      <c r="M718" s="166"/>
      <c r="U718" s="237">
        <v>0</v>
      </c>
      <c r="V718" s="237">
        <v>0</v>
      </c>
      <c r="W718" s="237">
        <v>0</v>
      </c>
      <c r="X718" s="237">
        <v>0</v>
      </c>
      <c r="Y718" s="237">
        <v>0</v>
      </c>
    </row>
    <row r="719" spans="1:25" ht="15" hidden="1" x14ac:dyDescent="0.2">
      <c r="A719" s="21">
        <v>57</v>
      </c>
      <c r="B719" s="239">
        <v>55</v>
      </c>
      <c r="C719" s="28">
        <f t="shared" si="27"/>
        <v>6075.0250000000005</v>
      </c>
      <c r="D719" s="28">
        <f t="shared" si="27"/>
        <v>5325.1</v>
      </c>
      <c r="E719" s="28">
        <f t="shared" si="27"/>
        <v>4289.7250000000004</v>
      </c>
      <c r="F719" s="28">
        <f t="shared" si="27"/>
        <v>3720.2000000000003</v>
      </c>
      <c r="G719" s="28">
        <f t="shared" si="27"/>
        <v>2833.6000000000004</v>
      </c>
      <c r="I719" s="166"/>
      <c r="J719" s="166"/>
      <c r="K719" s="166"/>
      <c r="L719" s="166"/>
      <c r="M719" s="166"/>
      <c r="U719" s="237">
        <v>0</v>
      </c>
      <c r="V719" s="237">
        <v>0</v>
      </c>
      <c r="W719" s="237">
        <v>0</v>
      </c>
      <c r="X719" s="237">
        <v>0</v>
      </c>
      <c r="Y719" s="237">
        <v>0</v>
      </c>
    </row>
    <row r="720" spans="1:25" ht="15" hidden="1" x14ac:dyDescent="0.2">
      <c r="A720" s="21">
        <v>58</v>
      </c>
      <c r="B720" s="239">
        <v>55</v>
      </c>
      <c r="C720" s="28">
        <f t="shared" si="27"/>
        <v>6075.0250000000005</v>
      </c>
      <c r="D720" s="28">
        <f t="shared" si="27"/>
        <v>5325.1</v>
      </c>
      <c r="E720" s="28">
        <f t="shared" si="27"/>
        <v>4289.7250000000004</v>
      </c>
      <c r="F720" s="28">
        <f t="shared" si="27"/>
        <v>3720.2000000000003</v>
      </c>
      <c r="G720" s="28">
        <f t="shared" si="27"/>
        <v>2833.6000000000004</v>
      </c>
      <c r="I720" s="166"/>
      <c r="J720" s="166"/>
      <c r="K720" s="166"/>
      <c r="L720" s="166"/>
      <c r="M720" s="166"/>
      <c r="U720" s="237">
        <v>0</v>
      </c>
      <c r="V720" s="237">
        <v>0</v>
      </c>
      <c r="W720" s="237">
        <v>0</v>
      </c>
      <c r="X720" s="237">
        <v>0</v>
      </c>
      <c r="Y720" s="237">
        <v>0</v>
      </c>
    </row>
    <row r="721" spans="1:25" ht="15" hidden="1" x14ac:dyDescent="0.2">
      <c r="A721" s="21">
        <v>59</v>
      </c>
      <c r="B721" s="239">
        <v>55</v>
      </c>
      <c r="C721" s="28">
        <f t="shared" si="27"/>
        <v>6075.0250000000005</v>
      </c>
      <c r="D721" s="28">
        <f t="shared" si="27"/>
        <v>5325.1</v>
      </c>
      <c r="E721" s="28">
        <f t="shared" si="27"/>
        <v>4289.7250000000004</v>
      </c>
      <c r="F721" s="28">
        <f t="shared" si="27"/>
        <v>3720.2000000000003</v>
      </c>
      <c r="G721" s="28">
        <f t="shared" si="27"/>
        <v>2833.6000000000004</v>
      </c>
      <c r="I721" s="166"/>
      <c r="J721" s="166"/>
      <c r="K721" s="166"/>
      <c r="L721" s="166"/>
      <c r="M721" s="166"/>
      <c r="U721" s="237">
        <v>0</v>
      </c>
      <c r="V721" s="237">
        <v>0</v>
      </c>
      <c r="W721" s="237">
        <v>0</v>
      </c>
      <c r="X721" s="237">
        <v>0</v>
      </c>
      <c r="Y721" s="237">
        <v>0</v>
      </c>
    </row>
    <row r="722" spans="1:25" ht="15" hidden="1" x14ac:dyDescent="0.2">
      <c r="A722" s="21">
        <v>60</v>
      </c>
      <c r="B722" s="239">
        <v>60</v>
      </c>
      <c r="C722" s="28">
        <f t="shared" si="27"/>
        <v>6501.8250000000007</v>
      </c>
      <c r="D722" s="28">
        <f t="shared" si="27"/>
        <v>5699.3750000000009</v>
      </c>
      <c r="E722" s="28">
        <f t="shared" si="27"/>
        <v>4587.2750000000005</v>
      </c>
      <c r="F722" s="28">
        <f t="shared" si="27"/>
        <v>3977.6000000000004</v>
      </c>
      <c r="G722" s="28">
        <f t="shared" si="27"/>
        <v>3029.6750000000002</v>
      </c>
      <c r="I722" s="166"/>
      <c r="J722" s="166"/>
      <c r="K722" s="166"/>
      <c r="L722" s="166"/>
      <c r="M722" s="166"/>
      <c r="U722" s="237">
        <v>0</v>
      </c>
      <c r="V722" s="237">
        <v>0</v>
      </c>
      <c r="W722" s="237">
        <v>0</v>
      </c>
      <c r="X722" s="237">
        <v>0</v>
      </c>
      <c r="Y722" s="237">
        <v>0</v>
      </c>
    </row>
    <row r="723" spans="1:25" ht="15" hidden="1" x14ac:dyDescent="0.2">
      <c r="A723" s="21">
        <v>61</v>
      </c>
      <c r="B723" s="239">
        <v>61</v>
      </c>
      <c r="C723" s="28">
        <f t="shared" si="27"/>
        <v>7358.1750000000002</v>
      </c>
      <c r="D723" s="28">
        <f t="shared" si="27"/>
        <v>6450.1250000000009</v>
      </c>
      <c r="E723" s="28">
        <f t="shared" si="27"/>
        <v>5189.25</v>
      </c>
      <c r="F723" s="28">
        <f t="shared" si="27"/>
        <v>4500.375</v>
      </c>
      <c r="G723" s="28">
        <f t="shared" si="27"/>
        <v>3427.6000000000004</v>
      </c>
      <c r="I723" s="166"/>
      <c r="J723" s="166"/>
      <c r="K723" s="166"/>
      <c r="L723" s="166"/>
      <c r="M723" s="166"/>
      <c r="U723" s="237">
        <v>0</v>
      </c>
      <c r="V723" s="237">
        <v>0</v>
      </c>
      <c r="W723" s="237">
        <v>0</v>
      </c>
      <c r="X723" s="237">
        <v>0</v>
      </c>
      <c r="Y723" s="237">
        <v>0</v>
      </c>
    </row>
    <row r="724" spans="1:25" ht="15" hidden="1" x14ac:dyDescent="0.2">
      <c r="A724" s="21">
        <v>62</v>
      </c>
      <c r="B724" s="239">
        <v>62</v>
      </c>
      <c r="C724" s="28">
        <f t="shared" si="27"/>
        <v>8175.2000000000007</v>
      </c>
      <c r="D724" s="28">
        <f t="shared" si="27"/>
        <v>7165.4000000000005</v>
      </c>
      <c r="E724" s="28">
        <f t="shared" si="27"/>
        <v>5763.7250000000004</v>
      </c>
      <c r="F724" s="28">
        <f t="shared" si="27"/>
        <v>4997.3</v>
      </c>
      <c r="G724" s="28">
        <f t="shared" si="27"/>
        <v>3806.0000000000005</v>
      </c>
      <c r="I724" s="166"/>
      <c r="J724" s="166"/>
      <c r="K724" s="166"/>
      <c r="L724" s="166"/>
      <c r="M724" s="166"/>
      <c r="U724" s="237">
        <v>0</v>
      </c>
      <c r="V724" s="237">
        <v>0</v>
      </c>
      <c r="W724" s="237">
        <v>0</v>
      </c>
      <c r="X724" s="237">
        <v>0</v>
      </c>
      <c r="Y724" s="237">
        <v>0</v>
      </c>
    </row>
    <row r="725" spans="1:25" ht="15" hidden="1" x14ac:dyDescent="0.2">
      <c r="A725" s="21">
        <v>63</v>
      </c>
      <c r="B725" s="239">
        <v>63</v>
      </c>
      <c r="C725" s="28">
        <f t="shared" si="27"/>
        <v>9051.9000000000015</v>
      </c>
      <c r="D725" s="28">
        <f t="shared" si="27"/>
        <v>7935.1250000000009</v>
      </c>
      <c r="E725" s="28">
        <f t="shared" si="27"/>
        <v>6382.4750000000004</v>
      </c>
      <c r="F725" s="28">
        <f t="shared" si="27"/>
        <v>5534.1</v>
      </c>
      <c r="G725" s="28">
        <f t="shared" si="27"/>
        <v>4215.4750000000004</v>
      </c>
      <c r="I725" s="166"/>
      <c r="J725" s="166"/>
      <c r="K725" s="166"/>
      <c r="L725" s="166"/>
      <c r="M725" s="166"/>
      <c r="U725" s="237">
        <v>0</v>
      </c>
      <c r="V725" s="237">
        <v>0</v>
      </c>
      <c r="W725" s="237">
        <v>0</v>
      </c>
      <c r="X725" s="237">
        <v>0</v>
      </c>
      <c r="Y725" s="237">
        <v>0</v>
      </c>
    </row>
    <row r="726" spans="1:25" ht="15" hidden="1" x14ac:dyDescent="0.2">
      <c r="A726" s="21">
        <v>64</v>
      </c>
      <c r="B726" s="239">
        <v>64</v>
      </c>
      <c r="C726" s="28">
        <f t="shared" si="27"/>
        <v>9992.125</v>
      </c>
      <c r="D726" s="28">
        <f t="shared" si="27"/>
        <v>8757.9250000000011</v>
      </c>
      <c r="E726" s="28">
        <f t="shared" si="27"/>
        <v>7045.7750000000005</v>
      </c>
      <c r="F726" s="28">
        <f t="shared" si="27"/>
        <v>6109.4000000000005</v>
      </c>
      <c r="G726" s="28">
        <f t="shared" si="27"/>
        <v>4653.2750000000005</v>
      </c>
      <c r="I726" s="166"/>
      <c r="J726" s="166"/>
      <c r="K726" s="166"/>
      <c r="L726" s="166"/>
      <c r="M726" s="166"/>
      <c r="U726" s="237">
        <v>0</v>
      </c>
      <c r="V726" s="237">
        <v>0</v>
      </c>
      <c r="W726" s="237">
        <v>0</v>
      </c>
      <c r="X726" s="237">
        <v>0</v>
      </c>
      <c r="Y726" s="237">
        <v>0</v>
      </c>
    </row>
    <row r="727" spans="1:25" ht="15" hidden="1" x14ac:dyDescent="0.2">
      <c r="A727" s="21">
        <v>65</v>
      </c>
      <c r="B727" s="239">
        <v>65</v>
      </c>
      <c r="C727" s="28">
        <f t="shared" si="27"/>
        <v>10992.85</v>
      </c>
      <c r="D727" s="28">
        <f t="shared" si="27"/>
        <v>9636.2750000000015</v>
      </c>
      <c r="E727" s="28">
        <f t="shared" si="27"/>
        <v>7754.1750000000002</v>
      </c>
      <c r="F727" s="28">
        <f t="shared" si="27"/>
        <v>6724.3</v>
      </c>
      <c r="G727" s="28">
        <f t="shared" si="27"/>
        <v>5122.1500000000005</v>
      </c>
      <c r="I727" s="166"/>
      <c r="J727" s="166"/>
      <c r="K727" s="166"/>
      <c r="L727" s="166"/>
      <c r="M727" s="166"/>
      <c r="U727" s="237">
        <v>0</v>
      </c>
      <c r="V727" s="237">
        <v>0</v>
      </c>
      <c r="W727" s="237">
        <v>0</v>
      </c>
      <c r="X727" s="237">
        <v>0</v>
      </c>
      <c r="Y727" s="237">
        <v>0</v>
      </c>
    </row>
    <row r="728" spans="1:25" ht="15" hidden="1" x14ac:dyDescent="0.2">
      <c r="A728" s="21">
        <v>66</v>
      </c>
      <c r="B728" s="239">
        <v>66</v>
      </c>
      <c r="C728" s="28">
        <f t="shared" si="27"/>
        <v>12056.000000000002</v>
      </c>
      <c r="D728" s="28">
        <f t="shared" si="27"/>
        <v>10567.7</v>
      </c>
      <c r="E728" s="28">
        <f t="shared" si="27"/>
        <v>8507.6750000000011</v>
      </c>
      <c r="F728" s="28">
        <f t="shared" si="27"/>
        <v>7377.1500000000005</v>
      </c>
      <c r="G728" s="28">
        <f t="shared" ref="D728:G743" si="28">G54*$K$3</f>
        <v>5619.625</v>
      </c>
      <c r="I728" s="166"/>
      <c r="J728" s="166"/>
      <c r="K728" s="166"/>
      <c r="L728" s="166"/>
      <c r="M728" s="166"/>
      <c r="U728" s="237">
        <v>0</v>
      </c>
      <c r="V728" s="237">
        <v>0</v>
      </c>
      <c r="W728" s="237">
        <v>0</v>
      </c>
      <c r="X728" s="237">
        <v>0</v>
      </c>
      <c r="Y728" s="237">
        <v>0</v>
      </c>
    </row>
    <row r="729" spans="1:25" ht="15" hidden="1" x14ac:dyDescent="0.2">
      <c r="A729" s="21">
        <v>67</v>
      </c>
      <c r="B729" s="239">
        <v>67</v>
      </c>
      <c r="C729" s="28">
        <f t="shared" si="27"/>
        <v>13180.475</v>
      </c>
      <c r="D729" s="28">
        <f t="shared" si="28"/>
        <v>11552.750000000002</v>
      </c>
      <c r="E729" s="28">
        <f t="shared" si="28"/>
        <v>9306.5500000000011</v>
      </c>
      <c r="F729" s="28">
        <f t="shared" si="28"/>
        <v>8069.6</v>
      </c>
      <c r="G729" s="28">
        <f t="shared" si="28"/>
        <v>6146.5250000000005</v>
      </c>
      <c r="I729" s="166"/>
      <c r="J729" s="166"/>
      <c r="K729" s="166"/>
      <c r="L729" s="166"/>
      <c r="M729" s="166"/>
      <c r="U729" s="237">
        <v>0</v>
      </c>
      <c r="V729" s="237">
        <v>0</v>
      </c>
      <c r="W729" s="237">
        <v>0</v>
      </c>
      <c r="X729" s="237">
        <v>0</v>
      </c>
      <c r="Y729" s="237">
        <v>0</v>
      </c>
    </row>
    <row r="730" spans="1:25" ht="15" hidden="1" x14ac:dyDescent="0.2">
      <c r="A730" s="21">
        <v>68</v>
      </c>
      <c r="B730" s="239">
        <v>68</v>
      </c>
      <c r="C730" s="28">
        <f t="shared" si="27"/>
        <v>14366.000000000002</v>
      </c>
      <c r="D730" s="28">
        <f t="shared" si="28"/>
        <v>12592.250000000002</v>
      </c>
      <c r="E730" s="28">
        <f t="shared" si="28"/>
        <v>10149.425000000001</v>
      </c>
      <c r="F730" s="28">
        <f t="shared" si="28"/>
        <v>8801.1</v>
      </c>
      <c r="G730" s="28">
        <f t="shared" si="28"/>
        <v>6703.9500000000007</v>
      </c>
      <c r="I730" s="166"/>
      <c r="J730" s="166"/>
      <c r="K730" s="166"/>
      <c r="L730" s="166"/>
      <c r="M730" s="166"/>
      <c r="U730" s="237">
        <v>0</v>
      </c>
      <c r="V730" s="237">
        <v>0</v>
      </c>
      <c r="W730" s="237">
        <v>0</v>
      </c>
      <c r="X730" s="237">
        <v>0</v>
      </c>
      <c r="Y730" s="237">
        <v>0</v>
      </c>
    </row>
    <row r="731" spans="1:25" ht="15" hidden="1" x14ac:dyDescent="0.2">
      <c r="A731" s="21">
        <v>69</v>
      </c>
      <c r="B731" s="239">
        <v>69</v>
      </c>
      <c r="C731" s="28">
        <f t="shared" si="27"/>
        <v>15614.225</v>
      </c>
      <c r="D731" s="28">
        <f t="shared" si="28"/>
        <v>13685.925000000001</v>
      </c>
      <c r="E731" s="28">
        <f t="shared" si="28"/>
        <v>11038.225</v>
      </c>
      <c r="F731" s="28">
        <f t="shared" si="28"/>
        <v>9571.9250000000011</v>
      </c>
      <c r="G731" s="28">
        <f t="shared" si="28"/>
        <v>7290.5250000000005</v>
      </c>
      <c r="I731" s="166"/>
      <c r="J731" s="166"/>
      <c r="K731" s="166"/>
      <c r="L731" s="166"/>
      <c r="M731" s="166"/>
      <c r="U731" s="237">
        <v>0</v>
      </c>
      <c r="V731" s="237">
        <v>0</v>
      </c>
      <c r="W731" s="237">
        <v>0</v>
      </c>
      <c r="X731" s="237">
        <v>0</v>
      </c>
      <c r="Y731" s="237">
        <v>0</v>
      </c>
    </row>
    <row r="732" spans="1:25" ht="15" hidden="1" x14ac:dyDescent="0.2">
      <c r="A732" s="21">
        <v>70</v>
      </c>
      <c r="B732" s="239">
        <v>70</v>
      </c>
      <c r="C732" s="28">
        <f t="shared" si="27"/>
        <v>16923.225000000002</v>
      </c>
      <c r="D732" s="28">
        <f t="shared" si="28"/>
        <v>14833.500000000002</v>
      </c>
      <c r="E732" s="28">
        <f t="shared" si="28"/>
        <v>11970.750000000002</v>
      </c>
      <c r="F732" s="28">
        <f t="shared" si="28"/>
        <v>10380.425000000001</v>
      </c>
      <c r="G732" s="28">
        <f t="shared" si="28"/>
        <v>7906.5250000000005</v>
      </c>
      <c r="I732" s="166"/>
      <c r="J732" s="166"/>
      <c r="K732" s="166"/>
      <c r="L732" s="166"/>
      <c r="M732" s="166"/>
      <c r="U732" s="237">
        <v>0</v>
      </c>
      <c r="V732" s="237">
        <v>0</v>
      </c>
      <c r="W732" s="237">
        <v>0</v>
      </c>
      <c r="X732" s="237">
        <v>0</v>
      </c>
      <c r="Y732" s="237">
        <v>0</v>
      </c>
    </row>
    <row r="733" spans="1:25" ht="15" hidden="1" x14ac:dyDescent="0.2">
      <c r="A733" s="21">
        <v>71</v>
      </c>
      <c r="B733" s="239">
        <v>71</v>
      </c>
      <c r="C733" s="28">
        <f t="shared" si="27"/>
        <v>18293.825000000001</v>
      </c>
      <c r="D733" s="28">
        <f t="shared" si="28"/>
        <v>16034.975000000002</v>
      </c>
      <c r="E733" s="28">
        <f t="shared" si="28"/>
        <v>12949.2</v>
      </c>
      <c r="F733" s="28">
        <f t="shared" si="28"/>
        <v>11228.800000000001</v>
      </c>
      <c r="G733" s="28">
        <f t="shared" si="28"/>
        <v>8552.5</v>
      </c>
      <c r="I733" s="166"/>
      <c r="J733" s="166"/>
      <c r="K733" s="166"/>
      <c r="L733" s="166"/>
      <c r="M733" s="166"/>
      <c r="U733" s="237">
        <v>0</v>
      </c>
      <c r="V733" s="237">
        <v>0</v>
      </c>
      <c r="W733" s="237">
        <v>0</v>
      </c>
      <c r="X733" s="237">
        <v>0</v>
      </c>
      <c r="Y733" s="237">
        <v>0</v>
      </c>
    </row>
    <row r="734" spans="1:25" ht="15" hidden="1" x14ac:dyDescent="0.2">
      <c r="A734" s="21">
        <v>72</v>
      </c>
      <c r="B734" s="239">
        <v>72</v>
      </c>
      <c r="C734" s="28">
        <f t="shared" si="27"/>
        <v>19726.300000000003</v>
      </c>
      <c r="D734" s="28">
        <f t="shared" si="28"/>
        <v>17291.45</v>
      </c>
      <c r="E734" s="28">
        <f t="shared" si="28"/>
        <v>13971.925000000001</v>
      </c>
      <c r="F734" s="28">
        <f t="shared" si="28"/>
        <v>12114.85</v>
      </c>
      <c r="G734" s="28">
        <f t="shared" si="28"/>
        <v>9227.9000000000015</v>
      </c>
      <c r="I734" s="166"/>
      <c r="J734" s="166"/>
      <c r="K734" s="166"/>
      <c r="L734" s="166"/>
      <c r="M734" s="166"/>
      <c r="U734" s="237">
        <v>0</v>
      </c>
      <c r="V734" s="237">
        <v>0</v>
      </c>
      <c r="W734" s="237">
        <v>0</v>
      </c>
      <c r="X734" s="237">
        <v>0</v>
      </c>
      <c r="Y734" s="237">
        <v>0</v>
      </c>
    </row>
    <row r="735" spans="1:25" ht="15" hidden="1" x14ac:dyDescent="0.2">
      <c r="A735" s="21">
        <v>73</v>
      </c>
      <c r="B735" s="239">
        <v>73</v>
      </c>
      <c r="C735" s="28">
        <f t="shared" si="27"/>
        <v>21220.65</v>
      </c>
      <c r="D735" s="28">
        <f t="shared" si="28"/>
        <v>18600.45</v>
      </c>
      <c r="E735" s="28">
        <f t="shared" si="28"/>
        <v>15040.575000000001</v>
      </c>
      <c r="F735" s="28">
        <f t="shared" si="28"/>
        <v>13041.325000000001</v>
      </c>
      <c r="G735" s="28">
        <f t="shared" si="28"/>
        <v>9933.2750000000015</v>
      </c>
      <c r="I735" s="166"/>
      <c r="J735" s="166"/>
      <c r="K735" s="166"/>
      <c r="L735" s="166"/>
      <c r="M735" s="166"/>
      <c r="U735" s="237">
        <v>0</v>
      </c>
      <c r="V735" s="237">
        <v>0</v>
      </c>
      <c r="W735" s="237">
        <v>0</v>
      </c>
      <c r="X735" s="237">
        <v>0</v>
      </c>
      <c r="Y735" s="237">
        <v>0</v>
      </c>
    </row>
    <row r="736" spans="1:25" ht="15" hidden="1" x14ac:dyDescent="0.2">
      <c r="A736" s="21">
        <v>74</v>
      </c>
      <c r="B736" s="239">
        <v>74</v>
      </c>
      <c r="C736" s="28">
        <f t="shared" si="27"/>
        <v>22776.875000000004</v>
      </c>
      <c r="D736" s="28">
        <f t="shared" si="28"/>
        <v>19963.625</v>
      </c>
      <c r="E736" s="28">
        <f t="shared" si="28"/>
        <v>16152.675000000001</v>
      </c>
      <c r="F736" s="28">
        <f t="shared" si="28"/>
        <v>14006.300000000001</v>
      </c>
      <c r="G736" s="28">
        <f t="shared" si="28"/>
        <v>10668.35</v>
      </c>
      <c r="I736" s="166"/>
      <c r="J736" s="166"/>
      <c r="K736" s="166"/>
      <c r="L736" s="166"/>
      <c r="M736" s="166"/>
      <c r="U736" s="237">
        <v>0</v>
      </c>
      <c r="V736" s="237">
        <v>0</v>
      </c>
      <c r="W736" s="237">
        <v>0</v>
      </c>
      <c r="X736" s="237">
        <v>0</v>
      </c>
      <c r="Y736" s="237">
        <v>0</v>
      </c>
    </row>
    <row r="737" spans="1:25" ht="15" hidden="1" x14ac:dyDescent="0.2">
      <c r="A737" s="21">
        <v>75</v>
      </c>
      <c r="B737" s="239">
        <v>75</v>
      </c>
      <c r="C737" s="28">
        <f t="shared" si="27"/>
        <v>24393.875000000004</v>
      </c>
      <c r="D737" s="28">
        <f t="shared" si="28"/>
        <v>21381.525000000001</v>
      </c>
      <c r="E737" s="28">
        <f t="shared" si="28"/>
        <v>17309.875</v>
      </c>
      <c r="F737" s="28">
        <f t="shared" si="28"/>
        <v>15009.775000000001</v>
      </c>
      <c r="G737" s="28">
        <f t="shared" si="28"/>
        <v>11432.575000000001</v>
      </c>
      <c r="I737" s="166"/>
      <c r="J737" s="166"/>
      <c r="K737" s="166"/>
      <c r="L737" s="166"/>
      <c r="M737" s="166"/>
      <c r="U737" s="237">
        <v>0</v>
      </c>
      <c r="V737" s="237">
        <v>0</v>
      </c>
      <c r="W737" s="237">
        <v>0</v>
      </c>
      <c r="X737" s="237">
        <v>0</v>
      </c>
      <c r="Y737" s="237">
        <v>0</v>
      </c>
    </row>
    <row r="738" spans="1:25" ht="15" hidden="1" x14ac:dyDescent="0.2">
      <c r="A738" s="21">
        <v>76</v>
      </c>
      <c r="B738" s="239">
        <v>75</v>
      </c>
      <c r="C738" s="28">
        <f t="shared" si="27"/>
        <v>24393.875000000004</v>
      </c>
      <c r="D738" s="28">
        <f t="shared" si="28"/>
        <v>21381.525000000001</v>
      </c>
      <c r="E738" s="28">
        <f t="shared" si="28"/>
        <v>17309.875</v>
      </c>
      <c r="F738" s="28">
        <f t="shared" si="28"/>
        <v>15009.775000000001</v>
      </c>
      <c r="G738" s="28">
        <f t="shared" si="28"/>
        <v>11432.575000000001</v>
      </c>
      <c r="I738" s="166"/>
      <c r="J738" s="166"/>
      <c r="K738" s="166"/>
      <c r="L738" s="166"/>
      <c r="M738" s="166"/>
      <c r="U738" s="237">
        <v>0</v>
      </c>
      <c r="V738" s="237">
        <v>0</v>
      </c>
      <c r="W738" s="237">
        <v>0</v>
      </c>
      <c r="X738" s="237">
        <v>0</v>
      </c>
      <c r="Y738" s="237">
        <v>0</v>
      </c>
    </row>
    <row r="739" spans="1:25" ht="15" hidden="1" x14ac:dyDescent="0.2">
      <c r="A739" s="21">
        <v>77</v>
      </c>
      <c r="B739" s="239">
        <v>75</v>
      </c>
      <c r="C739" s="28">
        <f t="shared" si="27"/>
        <v>24393.875000000004</v>
      </c>
      <c r="D739" s="28">
        <f t="shared" si="28"/>
        <v>21381.525000000001</v>
      </c>
      <c r="E739" s="28">
        <f t="shared" si="28"/>
        <v>17309.875</v>
      </c>
      <c r="F739" s="28">
        <f t="shared" si="28"/>
        <v>15009.775000000001</v>
      </c>
      <c r="G739" s="28">
        <f t="shared" si="28"/>
        <v>11432.575000000001</v>
      </c>
      <c r="I739" s="166"/>
      <c r="J739" s="166"/>
      <c r="K739" s="166"/>
      <c r="L739" s="166"/>
      <c r="M739" s="166"/>
      <c r="U739" s="237">
        <v>0</v>
      </c>
      <c r="V739" s="237">
        <v>0</v>
      </c>
      <c r="W739" s="237">
        <v>0</v>
      </c>
      <c r="X739" s="237">
        <v>0</v>
      </c>
      <c r="Y739" s="237">
        <v>0</v>
      </c>
    </row>
    <row r="740" spans="1:25" ht="15" hidden="1" x14ac:dyDescent="0.2">
      <c r="A740" s="21">
        <v>78</v>
      </c>
      <c r="B740" s="239">
        <v>75</v>
      </c>
      <c r="C740" s="28">
        <f t="shared" si="27"/>
        <v>24393.875000000004</v>
      </c>
      <c r="D740" s="28">
        <f t="shared" si="28"/>
        <v>21381.525000000001</v>
      </c>
      <c r="E740" s="28">
        <f t="shared" si="28"/>
        <v>17309.875</v>
      </c>
      <c r="F740" s="28">
        <f t="shared" si="28"/>
        <v>15009.775000000001</v>
      </c>
      <c r="G740" s="28">
        <f t="shared" si="28"/>
        <v>11432.575000000001</v>
      </c>
      <c r="I740" s="166"/>
      <c r="J740" s="166"/>
      <c r="K740" s="166"/>
      <c r="L740" s="166"/>
      <c r="M740" s="166"/>
      <c r="U740" s="237">
        <v>0</v>
      </c>
      <c r="V740" s="237">
        <v>0</v>
      </c>
      <c r="W740" s="237">
        <v>0</v>
      </c>
      <c r="X740" s="237">
        <v>0</v>
      </c>
      <c r="Y740" s="237">
        <v>0</v>
      </c>
    </row>
    <row r="741" spans="1:25" ht="15" hidden="1" x14ac:dyDescent="0.2">
      <c r="A741" s="21">
        <v>79</v>
      </c>
      <c r="B741" s="239">
        <v>75</v>
      </c>
      <c r="C741" s="28">
        <f t="shared" si="27"/>
        <v>24393.875000000004</v>
      </c>
      <c r="D741" s="28">
        <f t="shared" si="28"/>
        <v>21381.525000000001</v>
      </c>
      <c r="E741" s="28">
        <f t="shared" si="28"/>
        <v>17309.875</v>
      </c>
      <c r="F741" s="28">
        <f t="shared" si="28"/>
        <v>15009.775000000001</v>
      </c>
      <c r="G741" s="28">
        <f t="shared" si="28"/>
        <v>11432.575000000001</v>
      </c>
      <c r="I741" s="166"/>
      <c r="J741" s="166"/>
      <c r="K741" s="166"/>
      <c r="L741" s="166"/>
      <c r="M741" s="166"/>
      <c r="U741" s="237">
        <v>0</v>
      </c>
      <c r="V741" s="237">
        <v>0</v>
      </c>
      <c r="W741" s="237">
        <v>0</v>
      </c>
      <c r="X741" s="237">
        <v>0</v>
      </c>
      <c r="Y741" s="237">
        <v>0</v>
      </c>
    </row>
    <row r="742" spans="1:25" ht="15" hidden="1" x14ac:dyDescent="0.2">
      <c r="A742" s="21">
        <v>80</v>
      </c>
      <c r="B742" s="239">
        <v>75</v>
      </c>
      <c r="C742" s="28">
        <f t="shared" si="27"/>
        <v>24393.875000000004</v>
      </c>
      <c r="D742" s="28">
        <f t="shared" si="28"/>
        <v>21381.525000000001</v>
      </c>
      <c r="E742" s="28">
        <f t="shared" si="28"/>
        <v>17309.875</v>
      </c>
      <c r="F742" s="28">
        <f t="shared" si="28"/>
        <v>15009.775000000001</v>
      </c>
      <c r="G742" s="28">
        <f t="shared" si="28"/>
        <v>11432.575000000001</v>
      </c>
      <c r="I742" s="166"/>
      <c r="J742" s="166"/>
      <c r="K742" s="166"/>
      <c r="L742" s="166"/>
      <c r="M742" s="166"/>
      <c r="U742" s="237">
        <v>0</v>
      </c>
      <c r="V742" s="237">
        <v>0</v>
      </c>
      <c r="W742" s="237">
        <v>0</v>
      </c>
      <c r="X742" s="237">
        <v>0</v>
      </c>
      <c r="Y742" s="237">
        <v>0</v>
      </c>
    </row>
    <row r="743" spans="1:25" ht="15" hidden="1" x14ac:dyDescent="0.2">
      <c r="A743" s="21">
        <v>81</v>
      </c>
      <c r="B743" s="239">
        <v>75</v>
      </c>
      <c r="C743" s="28">
        <f t="shared" si="27"/>
        <v>24393.875000000004</v>
      </c>
      <c r="D743" s="28">
        <f t="shared" si="28"/>
        <v>21381.525000000001</v>
      </c>
      <c r="E743" s="28">
        <f t="shared" si="28"/>
        <v>17309.875</v>
      </c>
      <c r="F743" s="28">
        <f t="shared" si="28"/>
        <v>15009.775000000001</v>
      </c>
      <c r="G743" s="28">
        <f t="shared" si="28"/>
        <v>11432.575000000001</v>
      </c>
      <c r="I743" s="166"/>
      <c r="J743" s="166"/>
      <c r="K743" s="166"/>
      <c r="L743" s="166"/>
      <c r="M743" s="166"/>
      <c r="U743" s="237">
        <v>0</v>
      </c>
      <c r="V743" s="237">
        <v>0</v>
      </c>
      <c r="W743" s="237">
        <v>0</v>
      </c>
      <c r="X743" s="237">
        <v>0</v>
      </c>
      <c r="Y743" s="237">
        <v>0</v>
      </c>
    </row>
    <row r="744" spans="1:25" ht="15" hidden="1" x14ac:dyDescent="0.2">
      <c r="A744" s="21">
        <v>82</v>
      </c>
      <c r="B744" s="239">
        <v>75</v>
      </c>
      <c r="C744" s="28">
        <f t="shared" si="27"/>
        <v>24393.875000000004</v>
      </c>
      <c r="D744" s="28">
        <f t="shared" ref="D744:G744" si="29">D70*$K$3</f>
        <v>21381.525000000001</v>
      </c>
      <c r="E744" s="28">
        <f t="shared" si="29"/>
        <v>17309.875</v>
      </c>
      <c r="F744" s="28">
        <f t="shared" si="29"/>
        <v>15009.775000000001</v>
      </c>
      <c r="G744" s="28">
        <f t="shared" si="29"/>
        <v>11432.575000000001</v>
      </c>
      <c r="I744" s="166"/>
      <c r="J744" s="166"/>
      <c r="K744" s="166"/>
      <c r="L744" s="166"/>
      <c r="M744" s="166"/>
      <c r="U744" s="237">
        <v>0</v>
      </c>
      <c r="V744" s="237">
        <v>0</v>
      </c>
      <c r="W744" s="237">
        <v>0</v>
      </c>
      <c r="X744" s="237">
        <v>0</v>
      </c>
      <c r="Y744" s="237">
        <v>0</v>
      </c>
    </row>
    <row r="745" spans="1:25" ht="15" hidden="1" x14ac:dyDescent="0.2">
      <c r="A745" s="21">
        <v>83</v>
      </c>
      <c r="B745" s="239">
        <v>75</v>
      </c>
      <c r="C745" s="28">
        <f t="shared" ref="C745:G749" si="30">C71*$K$3</f>
        <v>24393.875000000004</v>
      </c>
      <c r="D745" s="28">
        <f t="shared" si="30"/>
        <v>21381.525000000001</v>
      </c>
      <c r="E745" s="28">
        <f t="shared" si="30"/>
        <v>17309.875</v>
      </c>
      <c r="F745" s="28">
        <f t="shared" si="30"/>
        <v>15009.775000000001</v>
      </c>
      <c r="G745" s="28">
        <f t="shared" si="30"/>
        <v>11432.575000000001</v>
      </c>
      <c r="I745" s="166"/>
      <c r="J745" s="166"/>
      <c r="K745" s="166"/>
      <c r="L745" s="166"/>
      <c r="M745" s="166"/>
      <c r="U745" s="237">
        <v>0</v>
      </c>
      <c r="V745" s="237">
        <v>0</v>
      </c>
      <c r="W745" s="237">
        <v>0</v>
      </c>
      <c r="X745" s="237">
        <v>0</v>
      </c>
      <c r="Y745" s="237">
        <v>0</v>
      </c>
    </row>
    <row r="746" spans="1:25" ht="15" hidden="1" x14ac:dyDescent="0.2">
      <c r="A746" s="21">
        <v>84</v>
      </c>
      <c r="B746" s="239">
        <v>75</v>
      </c>
      <c r="C746" s="28">
        <f t="shared" si="30"/>
        <v>24393.875000000004</v>
      </c>
      <c r="D746" s="28">
        <f t="shared" si="30"/>
        <v>21381.525000000001</v>
      </c>
      <c r="E746" s="28">
        <f t="shared" si="30"/>
        <v>17309.875</v>
      </c>
      <c r="F746" s="28">
        <f t="shared" si="30"/>
        <v>15009.775000000001</v>
      </c>
      <c r="G746" s="28">
        <f t="shared" si="30"/>
        <v>11432.575000000001</v>
      </c>
      <c r="I746" s="166"/>
      <c r="J746" s="166"/>
      <c r="K746" s="166"/>
      <c r="L746" s="166"/>
      <c r="M746" s="166"/>
      <c r="U746" s="237">
        <v>0</v>
      </c>
      <c r="V746" s="237">
        <v>0</v>
      </c>
      <c r="W746" s="237">
        <v>0</v>
      </c>
      <c r="X746" s="237">
        <v>0</v>
      </c>
      <c r="Y746" s="237">
        <v>0</v>
      </c>
    </row>
    <row r="747" spans="1:25" ht="15" hidden="1" x14ac:dyDescent="0.2">
      <c r="A747" s="21">
        <v>1</v>
      </c>
      <c r="B747" s="240" t="s">
        <v>92</v>
      </c>
      <c r="C747" s="28">
        <f t="shared" si="30"/>
        <v>1157.2</v>
      </c>
      <c r="D747" s="28">
        <f t="shared" si="30"/>
        <v>1014.2</v>
      </c>
      <c r="E747" s="28">
        <f t="shared" si="30"/>
        <v>848.1</v>
      </c>
      <c r="F747" s="28">
        <f t="shared" si="30"/>
        <v>735.62500000000011</v>
      </c>
      <c r="G747" s="28">
        <f t="shared" si="30"/>
        <v>560.45000000000005</v>
      </c>
      <c r="I747" s="166"/>
      <c r="J747" s="166"/>
      <c r="K747" s="166"/>
      <c r="L747" s="166"/>
      <c r="M747" s="166"/>
      <c r="U747" s="237">
        <v>0</v>
      </c>
      <c r="V747" s="237">
        <v>0</v>
      </c>
      <c r="W747" s="237">
        <v>0</v>
      </c>
      <c r="X747" s="237">
        <v>0</v>
      </c>
      <c r="Y747" s="237">
        <v>0</v>
      </c>
    </row>
    <row r="748" spans="1:25" ht="15" hidden="1" x14ac:dyDescent="0.2">
      <c r="A748" s="21">
        <v>2</v>
      </c>
      <c r="B748" s="240" t="s">
        <v>93</v>
      </c>
      <c r="C748" s="28">
        <f t="shared" si="30"/>
        <v>1965.9750000000001</v>
      </c>
      <c r="D748" s="28">
        <f t="shared" si="30"/>
        <v>1723.7</v>
      </c>
      <c r="E748" s="28">
        <f t="shared" si="30"/>
        <v>1441.5500000000002</v>
      </c>
      <c r="F748" s="28">
        <f t="shared" si="30"/>
        <v>1250.4250000000002</v>
      </c>
      <c r="G748" s="28">
        <f t="shared" si="30"/>
        <v>952.6</v>
      </c>
      <c r="I748" s="166"/>
      <c r="J748" s="166"/>
      <c r="K748" s="166"/>
      <c r="L748" s="166"/>
      <c r="M748" s="166"/>
      <c r="U748" s="237">
        <v>0</v>
      </c>
      <c r="V748" s="237">
        <v>0</v>
      </c>
      <c r="W748" s="237">
        <v>0</v>
      </c>
      <c r="X748" s="237">
        <v>0</v>
      </c>
      <c r="Y748" s="237">
        <v>0</v>
      </c>
    </row>
    <row r="749" spans="1:25" ht="16" hidden="1" thickBot="1" x14ac:dyDescent="0.25">
      <c r="A749" s="21">
        <v>3</v>
      </c>
      <c r="B749" s="240" t="s">
        <v>94</v>
      </c>
      <c r="C749" s="28">
        <f t="shared" si="30"/>
        <v>2775.8500000000004</v>
      </c>
      <c r="D749" s="28">
        <f t="shared" si="30"/>
        <v>2432.9250000000002</v>
      </c>
      <c r="E749" s="28">
        <f t="shared" si="30"/>
        <v>2035.0000000000002</v>
      </c>
      <c r="F749" s="28">
        <f t="shared" si="30"/>
        <v>1764.6750000000002</v>
      </c>
      <c r="G749" s="28">
        <f t="shared" si="30"/>
        <v>1344.4750000000001</v>
      </c>
      <c r="I749" s="166"/>
      <c r="J749" s="166"/>
      <c r="K749" s="166"/>
      <c r="L749" s="166"/>
      <c r="M749" s="166"/>
      <c r="U749" s="237">
        <v>0</v>
      </c>
      <c r="V749" s="237">
        <v>0</v>
      </c>
      <c r="W749" s="237">
        <v>0</v>
      </c>
      <c r="X749" s="237">
        <v>0</v>
      </c>
      <c r="Y749" s="237">
        <v>0</v>
      </c>
    </row>
    <row r="750" spans="1:25" ht="14" hidden="1" thickBot="1" x14ac:dyDescent="0.2">
      <c r="A750" s="26"/>
      <c r="B750" s="26"/>
      <c r="C750" s="26"/>
      <c r="D750" s="26"/>
      <c r="E750" s="26"/>
      <c r="F750" s="26"/>
      <c r="G750" s="26"/>
    </row>
    <row r="751" spans="1:25" ht="18" hidden="1" x14ac:dyDescent="0.2">
      <c r="A751" s="308" t="s">
        <v>13</v>
      </c>
      <c r="B751" s="309"/>
      <c r="C751" s="309"/>
      <c r="D751" s="309"/>
      <c r="E751" s="309"/>
      <c r="F751" s="309"/>
      <c r="G751" s="310"/>
    </row>
    <row r="752" spans="1:25" ht="18" hidden="1" x14ac:dyDescent="0.2">
      <c r="A752" s="311" t="s">
        <v>8</v>
      </c>
      <c r="B752" s="312"/>
      <c r="C752" s="312"/>
      <c r="D752" s="312"/>
      <c r="E752" s="312"/>
      <c r="F752" s="312"/>
      <c r="G752" s="313"/>
      <c r="H752" s="29"/>
    </row>
    <row r="753" spans="1:25" hidden="1" x14ac:dyDescent="0.15">
      <c r="A753" s="305" t="s">
        <v>0</v>
      </c>
      <c r="B753" s="306"/>
      <c r="C753" s="306"/>
      <c r="D753" s="306"/>
      <c r="E753" s="306"/>
      <c r="F753" s="306"/>
      <c r="G753" s="307"/>
    </row>
    <row r="754" spans="1:25" hidden="1" x14ac:dyDescent="0.15">
      <c r="A754" s="21" t="s">
        <v>1</v>
      </c>
      <c r="B754" s="22" t="s">
        <v>1</v>
      </c>
      <c r="C754" s="30">
        <v>2000</v>
      </c>
      <c r="D754" s="30">
        <v>3500</v>
      </c>
      <c r="E754" s="6">
        <v>5000</v>
      </c>
      <c r="F754" s="23"/>
      <c r="G754" s="25"/>
      <c r="U754" s="236">
        <v>2</v>
      </c>
      <c r="V754" s="236">
        <v>6</v>
      </c>
      <c r="W754" s="236">
        <v>10</v>
      </c>
      <c r="X754" s="236">
        <v>14</v>
      </c>
      <c r="Y754" s="236">
        <v>18</v>
      </c>
    </row>
    <row r="755" spans="1:25" ht="15" hidden="1" x14ac:dyDescent="0.2">
      <c r="A755" s="21">
        <v>18</v>
      </c>
      <c r="B755" s="5">
        <v>18</v>
      </c>
      <c r="C755" s="28">
        <f>C155*$K$3</f>
        <v>1799.0500000000002</v>
      </c>
      <c r="D755" s="28">
        <f t="shared" ref="D755:F755" si="31">D155*$K$3</f>
        <v>1631.8500000000001</v>
      </c>
      <c r="E755" s="28">
        <f t="shared" si="31"/>
        <v>1227.6000000000001</v>
      </c>
      <c r="F755" s="28">
        <f t="shared" si="31"/>
        <v>896.77500000000009</v>
      </c>
      <c r="G755" s="28">
        <v>0</v>
      </c>
      <c r="I755" s="166"/>
      <c r="J755" s="166"/>
      <c r="K755" s="166"/>
      <c r="L755" s="166"/>
      <c r="U755" s="238">
        <v>0</v>
      </c>
      <c r="V755" s="238">
        <v>0</v>
      </c>
      <c r="W755" s="238">
        <v>0</v>
      </c>
      <c r="X755" s="238">
        <v>0</v>
      </c>
      <c r="Y755" s="238">
        <v>0</v>
      </c>
    </row>
    <row r="756" spans="1:25" ht="15" hidden="1" x14ac:dyDescent="0.2">
      <c r="A756" s="21">
        <v>19</v>
      </c>
      <c r="B756" s="5">
        <v>18</v>
      </c>
      <c r="C756" s="28">
        <f t="shared" ref="C756:F819" si="32">C156*$K$3</f>
        <v>1799.0500000000002</v>
      </c>
      <c r="D756" s="28">
        <f t="shared" si="32"/>
        <v>1631.8500000000001</v>
      </c>
      <c r="E756" s="28">
        <f t="shared" si="32"/>
        <v>1227.6000000000001</v>
      </c>
      <c r="F756" s="28">
        <f t="shared" si="32"/>
        <v>896.77500000000009</v>
      </c>
      <c r="G756" s="28">
        <v>0</v>
      </c>
      <c r="I756" s="166"/>
      <c r="J756" s="166"/>
      <c r="K756" s="166"/>
      <c r="L756" s="166"/>
      <c r="U756" s="238">
        <v>0</v>
      </c>
      <c r="V756" s="238">
        <v>0</v>
      </c>
      <c r="W756" s="238">
        <v>0</v>
      </c>
      <c r="X756" s="238">
        <v>0</v>
      </c>
      <c r="Y756" s="238">
        <v>0</v>
      </c>
    </row>
    <row r="757" spans="1:25" ht="15" hidden="1" x14ac:dyDescent="0.2">
      <c r="A757" s="21">
        <v>20</v>
      </c>
      <c r="B757" s="5">
        <v>18</v>
      </c>
      <c r="C757" s="28">
        <f t="shared" si="32"/>
        <v>1799.0500000000002</v>
      </c>
      <c r="D757" s="28">
        <f t="shared" si="32"/>
        <v>1631.8500000000001</v>
      </c>
      <c r="E757" s="28">
        <f t="shared" si="32"/>
        <v>1227.6000000000001</v>
      </c>
      <c r="F757" s="28">
        <f t="shared" si="32"/>
        <v>896.77500000000009</v>
      </c>
      <c r="G757" s="28">
        <v>0</v>
      </c>
      <c r="I757" s="166"/>
      <c r="J757" s="166"/>
      <c r="K757" s="166"/>
      <c r="L757" s="166"/>
      <c r="U757" s="238">
        <v>0</v>
      </c>
      <c r="V757" s="238">
        <v>0</v>
      </c>
      <c r="W757" s="238">
        <v>0</v>
      </c>
      <c r="X757" s="238">
        <v>0</v>
      </c>
      <c r="Y757" s="238">
        <v>0</v>
      </c>
    </row>
    <row r="758" spans="1:25" ht="15" hidden="1" x14ac:dyDescent="0.2">
      <c r="A758" s="21">
        <v>21</v>
      </c>
      <c r="B758" s="5">
        <v>18</v>
      </c>
      <c r="C758" s="28">
        <f t="shared" si="32"/>
        <v>1799.0500000000002</v>
      </c>
      <c r="D758" s="28">
        <f t="shared" si="32"/>
        <v>1631.8500000000001</v>
      </c>
      <c r="E758" s="28">
        <f t="shared" si="32"/>
        <v>1227.6000000000001</v>
      </c>
      <c r="F758" s="28">
        <f t="shared" si="32"/>
        <v>896.77500000000009</v>
      </c>
      <c r="G758" s="28">
        <v>0</v>
      </c>
      <c r="I758" s="166"/>
      <c r="J758" s="166"/>
      <c r="K758" s="166"/>
      <c r="L758" s="166"/>
      <c r="U758" s="238">
        <v>0</v>
      </c>
      <c r="V758" s="238">
        <v>0</v>
      </c>
      <c r="W758" s="238">
        <v>0</v>
      </c>
      <c r="X758" s="238">
        <v>0</v>
      </c>
      <c r="Y758" s="238">
        <v>0</v>
      </c>
    </row>
    <row r="759" spans="1:25" ht="15" hidden="1" x14ac:dyDescent="0.2">
      <c r="A759" s="21">
        <v>22</v>
      </c>
      <c r="B759" s="5">
        <v>18</v>
      </c>
      <c r="C759" s="28">
        <f t="shared" si="32"/>
        <v>1799.0500000000002</v>
      </c>
      <c r="D759" s="28">
        <f t="shared" si="32"/>
        <v>1631.8500000000001</v>
      </c>
      <c r="E759" s="28">
        <f t="shared" si="32"/>
        <v>1227.6000000000001</v>
      </c>
      <c r="F759" s="28">
        <f t="shared" si="32"/>
        <v>896.77500000000009</v>
      </c>
      <c r="G759" s="28">
        <v>0</v>
      </c>
      <c r="I759" s="166"/>
      <c r="J759" s="166"/>
      <c r="K759" s="166"/>
      <c r="L759" s="166"/>
      <c r="U759" s="238">
        <v>0</v>
      </c>
      <c r="V759" s="238">
        <v>0</v>
      </c>
      <c r="W759" s="238">
        <v>0</v>
      </c>
      <c r="X759" s="238">
        <v>0</v>
      </c>
      <c r="Y759" s="238">
        <v>0</v>
      </c>
    </row>
    <row r="760" spans="1:25" ht="15" hidden="1" x14ac:dyDescent="0.2">
      <c r="A760" s="21">
        <v>23</v>
      </c>
      <c r="B760" s="5">
        <v>18</v>
      </c>
      <c r="C760" s="28">
        <f t="shared" si="32"/>
        <v>1799.0500000000002</v>
      </c>
      <c r="D760" s="28">
        <f t="shared" si="32"/>
        <v>1631.8500000000001</v>
      </c>
      <c r="E760" s="28">
        <f t="shared" si="32"/>
        <v>1227.6000000000001</v>
      </c>
      <c r="F760" s="28">
        <f t="shared" si="32"/>
        <v>896.77500000000009</v>
      </c>
      <c r="G760" s="28">
        <v>0</v>
      </c>
      <c r="I760" s="166"/>
      <c r="J760" s="166"/>
      <c r="K760" s="166"/>
      <c r="L760" s="166"/>
      <c r="U760" s="238">
        <v>0</v>
      </c>
      <c r="V760" s="238">
        <v>0</v>
      </c>
      <c r="W760" s="238">
        <v>0</v>
      </c>
      <c r="X760" s="238">
        <v>0</v>
      </c>
      <c r="Y760" s="238">
        <v>0</v>
      </c>
    </row>
    <row r="761" spans="1:25" ht="15" hidden="1" x14ac:dyDescent="0.2">
      <c r="A761" s="21">
        <v>24</v>
      </c>
      <c r="B761" s="5">
        <v>18</v>
      </c>
      <c r="C761" s="28">
        <f t="shared" si="32"/>
        <v>1799.0500000000002</v>
      </c>
      <c r="D761" s="28">
        <f t="shared" si="32"/>
        <v>1631.8500000000001</v>
      </c>
      <c r="E761" s="28">
        <f t="shared" si="32"/>
        <v>1227.6000000000001</v>
      </c>
      <c r="F761" s="28">
        <f t="shared" si="32"/>
        <v>896.77500000000009</v>
      </c>
      <c r="G761" s="28">
        <v>0</v>
      </c>
      <c r="I761" s="166"/>
      <c r="J761" s="166"/>
      <c r="K761" s="166"/>
      <c r="L761" s="166"/>
      <c r="U761" s="238">
        <v>0</v>
      </c>
      <c r="V761" s="238">
        <v>0</v>
      </c>
      <c r="W761" s="238">
        <v>0</v>
      </c>
      <c r="X761" s="238">
        <v>0</v>
      </c>
      <c r="Y761" s="238">
        <v>0</v>
      </c>
    </row>
    <row r="762" spans="1:25" ht="15" hidden="1" x14ac:dyDescent="0.2">
      <c r="A762" s="21">
        <v>25</v>
      </c>
      <c r="B762" s="5">
        <v>25</v>
      </c>
      <c r="C762" s="28">
        <f t="shared" si="32"/>
        <v>1922.8000000000002</v>
      </c>
      <c r="D762" s="28">
        <f t="shared" si="32"/>
        <v>1743.7750000000001</v>
      </c>
      <c r="E762" s="28">
        <f t="shared" si="32"/>
        <v>1298</v>
      </c>
      <c r="F762" s="28">
        <f t="shared" si="32"/>
        <v>948.47500000000002</v>
      </c>
      <c r="G762" s="28">
        <v>0</v>
      </c>
      <c r="I762" s="166"/>
      <c r="J762" s="166"/>
      <c r="K762" s="166"/>
      <c r="L762" s="166"/>
      <c r="U762" s="238">
        <v>0</v>
      </c>
      <c r="V762" s="238">
        <v>0</v>
      </c>
      <c r="W762" s="238">
        <v>0</v>
      </c>
      <c r="X762" s="238">
        <v>0</v>
      </c>
      <c r="Y762" s="238">
        <v>0</v>
      </c>
    </row>
    <row r="763" spans="1:25" ht="15" hidden="1" x14ac:dyDescent="0.2">
      <c r="A763" s="21">
        <v>26</v>
      </c>
      <c r="B763" s="5">
        <v>25</v>
      </c>
      <c r="C763" s="28">
        <f t="shared" si="32"/>
        <v>1922.8000000000002</v>
      </c>
      <c r="D763" s="28">
        <f t="shared" si="32"/>
        <v>1743.7750000000001</v>
      </c>
      <c r="E763" s="28">
        <f t="shared" si="32"/>
        <v>1298</v>
      </c>
      <c r="F763" s="28">
        <f t="shared" si="32"/>
        <v>948.47500000000002</v>
      </c>
      <c r="G763" s="28">
        <v>0</v>
      </c>
      <c r="I763" s="166"/>
      <c r="J763" s="166"/>
      <c r="K763" s="166"/>
      <c r="L763" s="166"/>
      <c r="U763" s="238">
        <v>0</v>
      </c>
      <c r="V763" s="238">
        <v>0</v>
      </c>
      <c r="W763" s="238">
        <v>0</v>
      </c>
      <c r="X763" s="238">
        <v>0</v>
      </c>
      <c r="Y763" s="238">
        <v>0</v>
      </c>
    </row>
    <row r="764" spans="1:25" ht="15" hidden="1" x14ac:dyDescent="0.2">
      <c r="A764" s="21">
        <v>27</v>
      </c>
      <c r="B764" s="5">
        <v>25</v>
      </c>
      <c r="C764" s="28">
        <f t="shared" si="32"/>
        <v>1922.8000000000002</v>
      </c>
      <c r="D764" s="28">
        <f t="shared" si="32"/>
        <v>1743.7750000000001</v>
      </c>
      <c r="E764" s="28">
        <f t="shared" si="32"/>
        <v>1298</v>
      </c>
      <c r="F764" s="28">
        <f t="shared" si="32"/>
        <v>948.47500000000002</v>
      </c>
      <c r="G764" s="28">
        <v>0</v>
      </c>
      <c r="I764" s="166"/>
      <c r="J764" s="166"/>
      <c r="K764" s="166"/>
      <c r="L764" s="166"/>
      <c r="U764" s="238">
        <v>0</v>
      </c>
      <c r="V764" s="238">
        <v>0</v>
      </c>
      <c r="W764" s="238">
        <v>0</v>
      </c>
      <c r="X764" s="238">
        <v>0</v>
      </c>
      <c r="Y764" s="238">
        <v>0</v>
      </c>
    </row>
    <row r="765" spans="1:25" ht="15" hidden="1" x14ac:dyDescent="0.2">
      <c r="A765" s="21">
        <v>28</v>
      </c>
      <c r="B765" s="5">
        <v>25</v>
      </c>
      <c r="C765" s="28">
        <f t="shared" si="32"/>
        <v>1922.8000000000002</v>
      </c>
      <c r="D765" s="28">
        <f t="shared" si="32"/>
        <v>1743.7750000000001</v>
      </c>
      <c r="E765" s="28">
        <f t="shared" si="32"/>
        <v>1298</v>
      </c>
      <c r="F765" s="28">
        <f t="shared" si="32"/>
        <v>948.47500000000002</v>
      </c>
      <c r="G765" s="28">
        <v>0</v>
      </c>
      <c r="I765" s="166"/>
      <c r="J765" s="166"/>
      <c r="K765" s="166"/>
      <c r="L765" s="166"/>
      <c r="U765" s="238">
        <v>0</v>
      </c>
      <c r="V765" s="238">
        <v>0</v>
      </c>
      <c r="W765" s="238">
        <v>0</v>
      </c>
      <c r="X765" s="238">
        <v>0</v>
      </c>
      <c r="Y765" s="238">
        <v>0</v>
      </c>
    </row>
    <row r="766" spans="1:25" ht="15" hidden="1" x14ac:dyDescent="0.2">
      <c r="A766" s="21">
        <v>29</v>
      </c>
      <c r="B766" s="5">
        <v>25</v>
      </c>
      <c r="C766" s="28">
        <f t="shared" si="32"/>
        <v>1922.8000000000002</v>
      </c>
      <c r="D766" s="28">
        <f t="shared" si="32"/>
        <v>1743.7750000000001</v>
      </c>
      <c r="E766" s="28">
        <f t="shared" si="32"/>
        <v>1298</v>
      </c>
      <c r="F766" s="28">
        <f t="shared" si="32"/>
        <v>948.47500000000002</v>
      </c>
      <c r="G766" s="28">
        <v>0</v>
      </c>
      <c r="I766" s="166"/>
      <c r="J766" s="166"/>
      <c r="K766" s="166"/>
      <c r="L766" s="166"/>
      <c r="U766" s="238">
        <v>0</v>
      </c>
      <c r="V766" s="238">
        <v>0</v>
      </c>
      <c r="W766" s="238">
        <v>0</v>
      </c>
      <c r="X766" s="238">
        <v>0</v>
      </c>
      <c r="Y766" s="238">
        <v>0</v>
      </c>
    </row>
    <row r="767" spans="1:25" ht="15" hidden="1" x14ac:dyDescent="0.2">
      <c r="A767" s="21">
        <v>30</v>
      </c>
      <c r="B767" s="5">
        <v>30</v>
      </c>
      <c r="C767" s="28">
        <f t="shared" si="32"/>
        <v>2137.8500000000004</v>
      </c>
      <c r="D767" s="28">
        <f t="shared" si="32"/>
        <v>1940.1250000000002</v>
      </c>
      <c r="E767" s="28">
        <f t="shared" si="32"/>
        <v>1425.0500000000002</v>
      </c>
      <c r="F767" s="28">
        <f t="shared" si="32"/>
        <v>1040.875</v>
      </c>
      <c r="G767" s="28">
        <v>0</v>
      </c>
      <c r="I767" s="166"/>
      <c r="J767" s="166"/>
      <c r="K767" s="166"/>
      <c r="L767" s="166"/>
      <c r="U767" s="238">
        <v>0</v>
      </c>
      <c r="V767" s="238">
        <v>0</v>
      </c>
      <c r="W767" s="238">
        <v>0</v>
      </c>
      <c r="X767" s="238">
        <v>0</v>
      </c>
      <c r="Y767" s="238">
        <v>0</v>
      </c>
    </row>
    <row r="768" spans="1:25" ht="15" hidden="1" x14ac:dyDescent="0.2">
      <c r="A768" s="21">
        <v>31</v>
      </c>
      <c r="B768" s="5">
        <v>30</v>
      </c>
      <c r="C768" s="28">
        <f t="shared" si="32"/>
        <v>2137.8500000000004</v>
      </c>
      <c r="D768" s="28">
        <f t="shared" si="32"/>
        <v>1940.1250000000002</v>
      </c>
      <c r="E768" s="28">
        <f t="shared" si="32"/>
        <v>1425.0500000000002</v>
      </c>
      <c r="F768" s="28">
        <f t="shared" si="32"/>
        <v>1040.875</v>
      </c>
      <c r="G768" s="28">
        <v>0</v>
      </c>
      <c r="I768" s="166"/>
      <c r="J768" s="166"/>
      <c r="K768" s="166"/>
      <c r="L768" s="166"/>
      <c r="U768" s="238">
        <v>0</v>
      </c>
      <c r="V768" s="238">
        <v>0</v>
      </c>
      <c r="W768" s="238">
        <v>0</v>
      </c>
      <c r="X768" s="238">
        <v>0</v>
      </c>
      <c r="Y768" s="238">
        <v>0</v>
      </c>
    </row>
    <row r="769" spans="1:25" ht="15" hidden="1" x14ac:dyDescent="0.2">
      <c r="A769" s="21">
        <v>32</v>
      </c>
      <c r="B769" s="5">
        <v>30</v>
      </c>
      <c r="C769" s="28">
        <f t="shared" si="32"/>
        <v>2137.8500000000004</v>
      </c>
      <c r="D769" s="28">
        <f t="shared" si="32"/>
        <v>1940.1250000000002</v>
      </c>
      <c r="E769" s="28">
        <f t="shared" si="32"/>
        <v>1425.0500000000002</v>
      </c>
      <c r="F769" s="28">
        <f t="shared" si="32"/>
        <v>1040.875</v>
      </c>
      <c r="G769" s="28">
        <v>0</v>
      </c>
      <c r="I769" s="166"/>
      <c r="J769" s="166"/>
      <c r="K769" s="166"/>
      <c r="L769" s="166"/>
      <c r="U769" s="238">
        <v>0</v>
      </c>
      <c r="V769" s="238">
        <v>0</v>
      </c>
      <c r="W769" s="238">
        <v>0</v>
      </c>
      <c r="X769" s="238">
        <v>0</v>
      </c>
      <c r="Y769" s="238">
        <v>0</v>
      </c>
    </row>
    <row r="770" spans="1:25" ht="15" hidden="1" x14ac:dyDescent="0.2">
      <c r="A770" s="21">
        <v>33</v>
      </c>
      <c r="B770" s="5">
        <v>30</v>
      </c>
      <c r="C770" s="28">
        <f t="shared" si="32"/>
        <v>2137.8500000000004</v>
      </c>
      <c r="D770" s="28">
        <f t="shared" si="32"/>
        <v>1940.1250000000002</v>
      </c>
      <c r="E770" s="28">
        <f t="shared" si="32"/>
        <v>1425.0500000000002</v>
      </c>
      <c r="F770" s="28">
        <f t="shared" si="32"/>
        <v>1040.875</v>
      </c>
      <c r="G770" s="28">
        <v>0</v>
      </c>
      <c r="I770" s="166"/>
      <c r="J770" s="166"/>
      <c r="K770" s="166"/>
      <c r="L770" s="166"/>
      <c r="U770" s="238">
        <v>0</v>
      </c>
      <c r="V770" s="238">
        <v>0</v>
      </c>
      <c r="W770" s="238">
        <v>0</v>
      </c>
      <c r="X770" s="238">
        <v>0</v>
      </c>
      <c r="Y770" s="238">
        <v>0</v>
      </c>
    </row>
    <row r="771" spans="1:25" ht="15" hidden="1" x14ac:dyDescent="0.2">
      <c r="A771" s="21">
        <v>34</v>
      </c>
      <c r="B771" s="5">
        <v>30</v>
      </c>
      <c r="C771" s="28">
        <f t="shared" si="32"/>
        <v>2137.8500000000004</v>
      </c>
      <c r="D771" s="28">
        <f t="shared" si="32"/>
        <v>1940.1250000000002</v>
      </c>
      <c r="E771" s="28">
        <f t="shared" si="32"/>
        <v>1425.0500000000002</v>
      </c>
      <c r="F771" s="28">
        <f t="shared" si="32"/>
        <v>1040.875</v>
      </c>
      <c r="G771" s="28">
        <v>0</v>
      </c>
      <c r="I771" s="166"/>
      <c r="J771" s="166"/>
      <c r="K771" s="166"/>
      <c r="L771" s="166"/>
      <c r="U771" s="238">
        <v>0</v>
      </c>
      <c r="V771" s="238">
        <v>0</v>
      </c>
      <c r="W771" s="238">
        <v>0</v>
      </c>
      <c r="X771" s="238">
        <v>0</v>
      </c>
      <c r="Y771" s="238">
        <v>0</v>
      </c>
    </row>
    <row r="772" spans="1:25" ht="15" hidden="1" x14ac:dyDescent="0.2">
      <c r="A772" s="21">
        <v>35</v>
      </c>
      <c r="B772" s="5">
        <v>35</v>
      </c>
      <c r="C772" s="28">
        <f t="shared" si="32"/>
        <v>2385.625</v>
      </c>
      <c r="D772" s="28">
        <f t="shared" si="32"/>
        <v>2165.3500000000004</v>
      </c>
      <c r="E772" s="28">
        <f t="shared" si="32"/>
        <v>1575.2</v>
      </c>
      <c r="F772" s="28">
        <f t="shared" si="32"/>
        <v>1150.6000000000001</v>
      </c>
      <c r="G772" s="28">
        <v>0</v>
      </c>
      <c r="I772" s="166"/>
      <c r="J772" s="166"/>
      <c r="K772" s="166"/>
      <c r="L772" s="166"/>
      <c r="U772" s="238">
        <v>0</v>
      </c>
      <c r="V772" s="238">
        <v>0</v>
      </c>
      <c r="W772" s="238">
        <v>0</v>
      </c>
      <c r="X772" s="238">
        <v>0</v>
      </c>
      <c r="Y772" s="238">
        <v>0</v>
      </c>
    </row>
    <row r="773" spans="1:25" ht="15" hidden="1" x14ac:dyDescent="0.2">
      <c r="A773" s="21">
        <v>36</v>
      </c>
      <c r="B773" s="5">
        <v>35</v>
      </c>
      <c r="C773" s="28">
        <f t="shared" si="32"/>
        <v>2385.625</v>
      </c>
      <c r="D773" s="28">
        <f t="shared" si="32"/>
        <v>2165.3500000000004</v>
      </c>
      <c r="E773" s="28">
        <f t="shared" si="32"/>
        <v>1575.2</v>
      </c>
      <c r="F773" s="28">
        <f t="shared" si="32"/>
        <v>1150.6000000000001</v>
      </c>
      <c r="G773" s="28">
        <v>0</v>
      </c>
      <c r="I773" s="166"/>
      <c r="J773" s="166"/>
      <c r="K773" s="166"/>
      <c r="L773" s="166"/>
      <c r="U773" s="238">
        <v>0</v>
      </c>
      <c r="V773" s="238">
        <v>0</v>
      </c>
      <c r="W773" s="238">
        <v>0</v>
      </c>
      <c r="X773" s="238">
        <v>0</v>
      </c>
      <c r="Y773" s="238">
        <v>0</v>
      </c>
    </row>
    <row r="774" spans="1:25" ht="15" hidden="1" x14ac:dyDescent="0.2">
      <c r="A774" s="21">
        <v>37</v>
      </c>
      <c r="B774" s="5">
        <v>35</v>
      </c>
      <c r="C774" s="28">
        <f t="shared" si="32"/>
        <v>2385.625</v>
      </c>
      <c r="D774" s="28">
        <f t="shared" si="32"/>
        <v>2165.3500000000004</v>
      </c>
      <c r="E774" s="28">
        <f t="shared" si="32"/>
        <v>1575.2</v>
      </c>
      <c r="F774" s="28">
        <f t="shared" si="32"/>
        <v>1150.6000000000001</v>
      </c>
      <c r="G774" s="28">
        <v>0</v>
      </c>
      <c r="I774" s="166"/>
      <c r="J774" s="166"/>
      <c r="K774" s="166"/>
      <c r="L774" s="166"/>
      <c r="U774" s="238">
        <v>0</v>
      </c>
      <c r="V774" s="238">
        <v>0</v>
      </c>
      <c r="W774" s="238">
        <v>0</v>
      </c>
      <c r="X774" s="238">
        <v>0</v>
      </c>
      <c r="Y774" s="238">
        <v>0</v>
      </c>
    </row>
    <row r="775" spans="1:25" ht="15" hidden="1" x14ac:dyDescent="0.2">
      <c r="A775" s="21">
        <v>38</v>
      </c>
      <c r="B775" s="5">
        <v>35</v>
      </c>
      <c r="C775" s="28">
        <f t="shared" si="32"/>
        <v>2385.625</v>
      </c>
      <c r="D775" s="28">
        <f t="shared" si="32"/>
        <v>2165.3500000000004</v>
      </c>
      <c r="E775" s="28">
        <f t="shared" si="32"/>
        <v>1575.2</v>
      </c>
      <c r="F775" s="28">
        <f t="shared" si="32"/>
        <v>1150.6000000000001</v>
      </c>
      <c r="G775" s="28">
        <v>0</v>
      </c>
      <c r="I775" s="166"/>
      <c r="J775" s="166"/>
      <c r="K775" s="166"/>
      <c r="L775" s="166"/>
      <c r="U775" s="238">
        <v>0</v>
      </c>
      <c r="V775" s="238">
        <v>0</v>
      </c>
      <c r="W775" s="238">
        <v>0</v>
      </c>
      <c r="X775" s="238">
        <v>0</v>
      </c>
      <c r="Y775" s="238">
        <v>0</v>
      </c>
    </row>
    <row r="776" spans="1:25" ht="15" hidden="1" x14ac:dyDescent="0.2">
      <c r="A776" s="21">
        <v>39</v>
      </c>
      <c r="B776" s="5">
        <v>35</v>
      </c>
      <c r="C776" s="28">
        <f t="shared" si="32"/>
        <v>2385.625</v>
      </c>
      <c r="D776" s="28">
        <f t="shared" si="32"/>
        <v>2165.3500000000004</v>
      </c>
      <c r="E776" s="28">
        <f t="shared" si="32"/>
        <v>1575.2</v>
      </c>
      <c r="F776" s="28">
        <f t="shared" si="32"/>
        <v>1150.6000000000001</v>
      </c>
      <c r="G776" s="28">
        <v>0</v>
      </c>
      <c r="I776" s="166"/>
      <c r="J776" s="166"/>
      <c r="K776" s="166"/>
      <c r="L776" s="166"/>
      <c r="U776" s="238">
        <v>0</v>
      </c>
      <c r="V776" s="238">
        <v>0</v>
      </c>
      <c r="W776" s="238">
        <v>0</v>
      </c>
      <c r="X776" s="238">
        <v>0</v>
      </c>
      <c r="Y776" s="238">
        <v>0</v>
      </c>
    </row>
    <row r="777" spans="1:25" ht="15" hidden="1" x14ac:dyDescent="0.2">
      <c r="A777" s="21">
        <v>40</v>
      </c>
      <c r="B777" s="5">
        <v>40</v>
      </c>
      <c r="C777" s="28">
        <f t="shared" si="32"/>
        <v>2761.2750000000001</v>
      </c>
      <c r="D777" s="28">
        <f t="shared" si="32"/>
        <v>2506.0750000000003</v>
      </c>
      <c r="E777" s="28">
        <f t="shared" si="32"/>
        <v>1808.6750000000002</v>
      </c>
      <c r="F777" s="28">
        <f t="shared" si="32"/>
        <v>1321.9250000000002</v>
      </c>
      <c r="G777" s="28">
        <v>0</v>
      </c>
      <c r="I777" s="166"/>
      <c r="J777" s="166"/>
      <c r="K777" s="166"/>
      <c r="L777" s="166"/>
      <c r="U777" s="238">
        <v>0</v>
      </c>
      <c r="V777" s="238">
        <v>0</v>
      </c>
      <c r="W777" s="238">
        <v>0</v>
      </c>
      <c r="X777" s="238">
        <v>0</v>
      </c>
      <c r="Y777" s="238">
        <v>0</v>
      </c>
    </row>
    <row r="778" spans="1:25" ht="15" hidden="1" x14ac:dyDescent="0.2">
      <c r="A778" s="21">
        <v>41</v>
      </c>
      <c r="B778" s="5">
        <v>40</v>
      </c>
      <c r="C778" s="28">
        <f t="shared" si="32"/>
        <v>2761.2750000000001</v>
      </c>
      <c r="D778" s="28">
        <f t="shared" si="32"/>
        <v>2506.0750000000003</v>
      </c>
      <c r="E778" s="28">
        <f t="shared" si="32"/>
        <v>1808.6750000000002</v>
      </c>
      <c r="F778" s="28">
        <f t="shared" si="32"/>
        <v>1321.9250000000002</v>
      </c>
      <c r="G778" s="28">
        <v>0</v>
      </c>
      <c r="I778" s="166"/>
      <c r="J778" s="166"/>
      <c r="K778" s="166"/>
      <c r="L778" s="166"/>
      <c r="U778" s="238">
        <v>0</v>
      </c>
      <c r="V778" s="238">
        <v>0</v>
      </c>
      <c r="W778" s="238">
        <v>0</v>
      </c>
      <c r="X778" s="238">
        <v>0</v>
      </c>
      <c r="Y778" s="238">
        <v>0</v>
      </c>
    </row>
    <row r="779" spans="1:25" ht="15" hidden="1" x14ac:dyDescent="0.2">
      <c r="A779" s="21">
        <v>42</v>
      </c>
      <c r="B779" s="5">
        <v>40</v>
      </c>
      <c r="C779" s="28">
        <f t="shared" si="32"/>
        <v>2761.2750000000001</v>
      </c>
      <c r="D779" s="28">
        <f t="shared" si="32"/>
        <v>2506.0750000000003</v>
      </c>
      <c r="E779" s="28">
        <f t="shared" si="32"/>
        <v>1808.6750000000002</v>
      </c>
      <c r="F779" s="28">
        <f t="shared" si="32"/>
        <v>1321.9250000000002</v>
      </c>
      <c r="G779" s="28">
        <v>0</v>
      </c>
      <c r="I779" s="166"/>
      <c r="J779" s="166"/>
      <c r="K779" s="166"/>
      <c r="L779" s="166"/>
      <c r="U779" s="238">
        <v>0</v>
      </c>
      <c r="V779" s="238">
        <v>0</v>
      </c>
      <c r="W779" s="238">
        <v>0</v>
      </c>
      <c r="X779" s="238">
        <v>0</v>
      </c>
      <c r="Y779" s="238">
        <v>0</v>
      </c>
    </row>
    <row r="780" spans="1:25" ht="15" hidden="1" x14ac:dyDescent="0.2">
      <c r="A780" s="21">
        <v>43</v>
      </c>
      <c r="B780" s="5">
        <v>40</v>
      </c>
      <c r="C780" s="28">
        <f t="shared" si="32"/>
        <v>2761.2750000000001</v>
      </c>
      <c r="D780" s="28">
        <f t="shared" si="32"/>
        <v>2506.0750000000003</v>
      </c>
      <c r="E780" s="28">
        <f t="shared" si="32"/>
        <v>1808.6750000000002</v>
      </c>
      <c r="F780" s="28">
        <f t="shared" si="32"/>
        <v>1321.9250000000002</v>
      </c>
      <c r="G780" s="28">
        <v>0</v>
      </c>
      <c r="I780" s="166"/>
      <c r="J780" s="166"/>
      <c r="K780" s="166"/>
      <c r="L780" s="166"/>
      <c r="U780" s="238">
        <v>0</v>
      </c>
      <c r="V780" s="238">
        <v>0</v>
      </c>
      <c r="W780" s="238">
        <v>0</v>
      </c>
      <c r="X780" s="238">
        <v>0</v>
      </c>
      <c r="Y780" s="238">
        <v>0</v>
      </c>
    </row>
    <row r="781" spans="1:25" ht="15" hidden="1" x14ac:dyDescent="0.2">
      <c r="A781" s="21">
        <v>44</v>
      </c>
      <c r="B781" s="5">
        <v>40</v>
      </c>
      <c r="C781" s="28">
        <f t="shared" si="32"/>
        <v>2761.2750000000001</v>
      </c>
      <c r="D781" s="28">
        <f t="shared" si="32"/>
        <v>2506.0750000000003</v>
      </c>
      <c r="E781" s="28">
        <f t="shared" si="32"/>
        <v>1808.6750000000002</v>
      </c>
      <c r="F781" s="28">
        <f t="shared" si="32"/>
        <v>1321.9250000000002</v>
      </c>
      <c r="G781" s="28">
        <v>0</v>
      </c>
      <c r="I781" s="166"/>
      <c r="J781" s="166"/>
      <c r="K781" s="166"/>
      <c r="L781" s="166"/>
      <c r="U781" s="238">
        <v>0</v>
      </c>
      <c r="V781" s="238">
        <v>0</v>
      </c>
      <c r="W781" s="238">
        <v>0</v>
      </c>
      <c r="X781" s="238">
        <v>0</v>
      </c>
      <c r="Y781" s="238">
        <v>0</v>
      </c>
    </row>
    <row r="782" spans="1:25" ht="15" hidden="1" x14ac:dyDescent="0.2">
      <c r="A782" s="21">
        <v>45</v>
      </c>
      <c r="B782" s="5">
        <v>45</v>
      </c>
      <c r="C782" s="28">
        <f t="shared" si="32"/>
        <v>3089.9</v>
      </c>
      <c r="D782" s="28">
        <f t="shared" si="32"/>
        <v>2804.4500000000003</v>
      </c>
      <c r="E782" s="28">
        <f t="shared" si="32"/>
        <v>2013.0000000000002</v>
      </c>
      <c r="F782" s="28">
        <f t="shared" si="32"/>
        <v>1470.4250000000002</v>
      </c>
      <c r="G782" s="28">
        <v>0</v>
      </c>
      <c r="I782" s="166"/>
      <c r="J782" s="166"/>
      <c r="K782" s="166"/>
      <c r="L782" s="166"/>
      <c r="U782" s="238">
        <v>0</v>
      </c>
      <c r="V782" s="238">
        <v>0</v>
      </c>
      <c r="W782" s="238">
        <v>0</v>
      </c>
      <c r="X782" s="238">
        <v>0</v>
      </c>
      <c r="Y782" s="238">
        <v>0</v>
      </c>
    </row>
    <row r="783" spans="1:25" ht="15" hidden="1" x14ac:dyDescent="0.2">
      <c r="A783" s="21">
        <v>46</v>
      </c>
      <c r="B783" s="5">
        <v>45</v>
      </c>
      <c r="C783" s="28">
        <f t="shared" si="32"/>
        <v>3089.9</v>
      </c>
      <c r="D783" s="28">
        <f t="shared" si="32"/>
        <v>2804.4500000000003</v>
      </c>
      <c r="E783" s="28">
        <f t="shared" si="32"/>
        <v>2013.0000000000002</v>
      </c>
      <c r="F783" s="28">
        <f t="shared" si="32"/>
        <v>1470.4250000000002</v>
      </c>
      <c r="G783" s="28">
        <v>0</v>
      </c>
      <c r="I783" s="166"/>
      <c r="J783" s="166"/>
      <c r="K783" s="166"/>
      <c r="L783" s="166"/>
      <c r="U783" s="238">
        <v>0</v>
      </c>
      <c r="V783" s="238">
        <v>0</v>
      </c>
      <c r="W783" s="238">
        <v>0</v>
      </c>
      <c r="X783" s="238">
        <v>0</v>
      </c>
      <c r="Y783" s="238">
        <v>0</v>
      </c>
    </row>
    <row r="784" spans="1:25" ht="15" hidden="1" x14ac:dyDescent="0.2">
      <c r="A784" s="21">
        <v>47</v>
      </c>
      <c r="B784" s="5">
        <v>45</v>
      </c>
      <c r="C784" s="28">
        <f t="shared" si="32"/>
        <v>3089.9</v>
      </c>
      <c r="D784" s="28">
        <f t="shared" si="32"/>
        <v>2804.4500000000003</v>
      </c>
      <c r="E784" s="28">
        <f t="shared" si="32"/>
        <v>2013.0000000000002</v>
      </c>
      <c r="F784" s="28">
        <f t="shared" si="32"/>
        <v>1470.4250000000002</v>
      </c>
      <c r="G784" s="28">
        <v>0</v>
      </c>
      <c r="I784" s="166"/>
      <c r="J784" s="166"/>
      <c r="K784" s="166"/>
      <c r="L784" s="166"/>
      <c r="U784" s="238">
        <v>0</v>
      </c>
      <c r="V784" s="238">
        <v>0</v>
      </c>
      <c r="W784" s="238">
        <v>0</v>
      </c>
      <c r="X784" s="238">
        <v>0</v>
      </c>
      <c r="Y784" s="238">
        <v>0</v>
      </c>
    </row>
    <row r="785" spans="1:25" ht="15" hidden="1" x14ac:dyDescent="0.2">
      <c r="A785" s="21">
        <v>48</v>
      </c>
      <c r="B785" s="5">
        <v>45</v>
      </c>
      <c r="C785" s="28">
        <f t="shared" si="32"/>
        <v>3089.9</v>
      </c>
      <c r="D785" s="28">
        <f t="shared" si="32"/>
        <v>2804.4500000000003</v>
      </c>
      <c r="E785" s="28">
        <f t="shared" si="32"/>
        <v>2013.0000000000002</v>
      </c>
      <c r="F785" s="28">
        <f t="shared" si="32"/>
        <v>1470.4250000000002</v>
      </c>
      <c r="G785" s="28">
        <v>0</v>
      </c>
      <c r="I785" s="166"/>
      <c r="J785" s="166"/>
      <c r="K785" s="166"/>
      <c r="L785" s="166"/>
      <c r="U785" s="238">
        <v>0</v>
      </c>
      <c r="V785" s="238">
        <v>0</v>
      </c>
      <c r="W785" s="238">
        <v>0</v>
      </c>
      <c r="X785" s="238">
        <v>0</v>
      </c>
      <c r="Y785" s="238">
        <v>0</v>
      </c>
    </row>
    <row r="786" spans="1:25" ht="15" hidden="1" x14ac:dyDescent="0.2">
      <c r="A786" s="21">
        <v>49</v>
      </c>
      <c r="B786" s="5">
        <v>45</v>
      </c>
      <c r="C786" s="28">
        <f t="shared" si="32"/>
        <v>3089.9</v>
      </c>
      <c r="D786" s="28">
        <f t="shared" si="32"/>
        <v>2804.4500000000003</v>
      </c>
      <c r="E786" s="28">
        <f t="shared" si="32"/>
        <v>2013.0000000000002</v>
      </c>
      <c r="F786" s="28">
        <f t="shared" si="32"/>
        <v>1470.4250000000002</v>
      </c>
      <c r="G786" s="28">
        <v>0</v>
      </c>
      <c r="I786" s="166"/>
      <c r="J786" s="166"/>
      <c r="K786" s="166"/>
      <c r="L786" s="166"/>
      <c r="U786" s="238">
        <v>0</v>
      </c>
      <c r="V786" s="238">
        <v>0</v>
      </c>
      <c r="W786" s="238">
        <v>0</v>
      </c>
      <c r="X786" s="238">
        <v>0</v>
      </c>
      <c r="Y786" s="238">
        <v>0</v>
      </c>
    </row>
    <row r="787" spans="1:25" ht="15" hidden="1" x14ac:dyDescent="0.2">
      <c r="A787" s="21">
        <v>50</v>
      </c>
      <c r="B787" s="5">
        <v>50</v>
      </c>
      <c r="C787" s="28">
        <f t="shared" si="32"/>
        <v>3572.5250000000001</v>
      </c>
      <c r="D787" s="28">
        <f t="shared" si="32"/>
        <v>3241.7000000000003</v>
      </c>
      <c r="E787" s="28">
        <f t="shared" si="32"/>
        <v>2317.9750000000004</v>
      </c>
      <c r="F787" s="28">
        <f t="shared" si="32"/>
        <v>1694.0000000000002</v>
      </c>
      <c r="G787" s="28">
        <v>0</v>
      </c>
      <c r="I787" s="166"/>
      <c r="J787" s="166"/>
      <c r="K787" s="166"/>
      <c r="L787" s="166"/>
      <c r="U787" s="238">
        <v>0</v>
      </c>
      <c r="V787" s="238">
        <v>0</v>
      </c>
      <c r="W787" s="238">
        <v>0</v>
      </c>
      <c r="X787" s="238">
        <v>0</v>
      </c>
      <c r="Y787" s="238">
        <v>0</v>
      </c>
    </row>
    <row r="788" spans="1:25" ht="15" hidden="1" x14ac:dyDescent="0.2">
      <c r="A788" s="21">
        <v>51</v>
      </c>
      <c r="B788" s="5">
        <v>50</v>
      </c>
      <c r="C788" s="28">
        <f t="shared" si="32"/>
        <v>3572.5250000000001</v>
      </c>
      <c r="D788" s="28">
        <f t="shared" si="32"/>
        <v>3241.7000000000003</v>
      </c>
      <c r="E788" s="28">
        <f t="shared" si="32"/>
        <v>2317.9750000000004</v>
      </c>
      <c r="F788" s="28">
        <f t="shared" si="32"/>
        <v>1694.0000000000002</v>
      </c>
      <c r="G788" s="28">
        <v>0</v>
      </c>
      <c r="I788" s="166"/>
      <c r="J788" s="166"/>
      <c r="K788" s="166"/>
      <c r="L788" s="166"/>
      <c r="U788" s="238">
        <v>0</v>
      </c>
      <c r="V788" s="238">
        <v>0</v>
      </c>
      <c r="W788" s="238">
        <v>0</v>
      </c>
      <c r="X788" s="238">
        <v>0</v>
      </c>
      <c r="Y788" s="238">
        <v>0</v>
      </c>
    </row>
    <row r="789" spans="1:25" ht="15" hidden="1" x14ac:dyDescent="0.2">
      <c r="A789" s="21">
        <v>52</v>
      </c>
      <c r="B789" s="5">
        <v>50</v>
      </c>
      <c r="C789" s="28">
        <f t="shared" si="32"/>
        <v>3572.5250000000001</v>
      </c>
      <c r="D789" s="28">
        <f t="shared" si="32"/>
        <v>3241.7000000000003</v>
      </c>
      <c r="E789" s="28">
        <f t="shared" si="32"/>
        <v>2317.9750000000004</v>
      </c>
      <c r="F789" s="28">
        <f t="shared" si="32"/>
        <v>1694.0000000000002</v>
      </c>
      <c r="G789" s="28">
        <v>0</v>
      </c>
      <c r="I789" s="166"/>
      <c r="J789" s="166"/>
      <c r="K789" s="166"/>
      <c r="L789" s="166"/>
      <c r="U789" s="238">
        <v>0</v>
      </c>
      <c r="V789" s="238">
        <v>0</v>
      </c>
      <c r="W789" s="238">
        <v>0</v>
      </c>
      <c r="X789" s="238">
        <v>0</v>
      </c>
      <c r="Y789" s="238">
        <v>0</v>
      </c>
    </row>
    <row r="790" spans="1:25" ht="15" hidden="1" x14ac:dyDescent="0.2">
      <c r="A790" s="21">
        <v>53</v>
      </c>
      <c r="B790" s="5">
        <v>50</v>
      </c>
      <c r="C790" s="28">
        <f t="shared" si="32"/>
        <v>3572.5250000000001</v>
      </c>
      <c r="D790" s="28">
        <f t="shared" si="32"/>
        <v>3241.7000000000003</v>
      </c>
      <c r="E790" s="28">
        <f t="shared" si="32"/>
        <v>2317.9750000000004</v>
      </c>
      <c r="F790" s="28">
        <f t="shared" si="32"/>
        <v>1694.0000000000002</v>
      </c>
      <c r="G790" s="28">
        <v>0</v>
      </c>
      <c r="I790" s="166"/>
      <c r="J790" s="166"/>
      <c r="K790" s="166"/>
      <c r="L790" s="166"/>
      <c r="U790" s="238">
        <v>0</v>
      </c>
      <c r="V790" s="238">
        <v>0</v>
      </c>
      <c r="W790" s="238">
        <v>0</v>
      </c>
      <c r="X790" s="238">
        <v>0</v>
      </c>
      <c r="Y790" s="238">
        <v>0</v>
      </c>
    </row>
    <row r="791" spans="1:25" ht="15" hidden="1" x14ac:dyDescent="0.2">
      <c r="A791" s="21">
        <v>54</v>
      </c>
      <c r="B791" s="5">
        <v>50</v>
      </c>
      <c r="C791" s="28">
        <f t="shared" si="32"/>
        <v>3572.5250000000001</v>
      </c>
      <c r="D791" s="28">
        <f t="shared" si="32"/>
        <v>3241.7000000000003</v>
      </c>
      <c r="E791" s="28">
        <f t="shared" si="32"/>
        <v>2317.9750000000004</v>
      </c>
      <c r="F791" s="28">
        <f t="shared" si="32"/>
        <v>1694.0000000000002</v>
      </c>
      <c r="G791" s="28">
        <v>0</v>
      </c>
      <c r="I791" s="166"/>
      <c r="J791" s="166"/>
      <c r="K791" s="166"/>
      <c r="L791" s="166"/>
      <c r="U791" s="238">
        <v>0</v>
      </c>
      <c r="V791" s="238">
        <v>0</v>
      </c>
      <c r="W791" s="238">
        <v>0</v>
      </c>
      <c r="X791" s="238">
        <v>0</v>
      </c>
      <c r="Y791" s="238">
        <v>0</v>
      </c>
    </row>
    <row r="792" spans="1:25" ht="15" hidden="1" x14ac:dyDescent="0.2">
      <c r="A792" s="21">
        <v>55</v>
      </c>
      <c r="B792" s="239">
        <v>55</v>
      </c>
      <c r="C792" s="28">
        <f t="shared" si="32"/>
        <v>3993.0000000000005</v>
      </c>
      <c r="D792" s="28">
        <f t="shared" si="32"/>
        <v>3624.2250000000004</v>
      </c>
      <c r="E792" s="28">
        <f t="shared" si="32"/>
        <v>2584.4500000000003</v>
      </c>
      <c r="F792" s="28">
        <f t="shared" si="32"/>
        <v>1888.7</v>
      </c>
      <c r="G792" s="28">
        <v>0</v>
      </c>
      <c r="I792" s="166"/>
      <c r="J792" s="166"/>
      <c r="K792" s="166"/>
      <c r="L792" s="166"/>
      <c r="U792" s="238">
        <v>0</v>
      </c>
      <c r="V792" s="238">
        <v>0</v>
      </c>
      <c r="W792" s="238">
        <v>0</v>
      </c>
      <c r="X792" s="238">
        <v>0</v>
      </c>
      <c r="Y792" s="238">
        <v>0</v>
      </c>
    </row>
    <row r="793" spans="1:25" ht="15" hidden="1" x14ac:dyDescent="0.2">
      <c r="A793" s="21">
        <v>56</v>
      </c>
      <c r="B793" s="239">
        <v>55</v>
      </c>
      <c r="C793" s="28">
        <f t="shared" si="32"/>
        <v>3993.0000000000005</v>
      </c>
      <c r="D793" s="28">
        <f t="shared" si="32"/>
        <v>3624.2250000000004</v>
      </c>
      <c r="E793" s="28">
        <f t="shared" si="32"/>
        <v>2584.4500000000003</v>
      </c>
      <c r="F793" s="28">
        <f t="shared" si="32"/>
        <v>1888.7</v>
      </c>
      <c r="G793" s="28">
        <v>0</v>
      </c>
      <c r="I793" s="166"/>
      <c r="J793" s="166"/>
      <c r="K793" s="166"/>
      <c r="L793" s="166"/>
      <c r="U793" s="238">
        <v>0</v>
      </c>
      <c r="V793" s="238">
        <v>0</v>
      </c>
      <c r="W793" s="238">
        <v>0</v>
      </c>
      <c r="X793" s="238">
        <v>0</v>
      </c>
      <c r="Y793" s="238">
        <v>0</v>
      </c>
    </row>
    <row r="794" spans="1:25" ht="15" hidden="1" x14ac:dyDescent="0.2">
      <c r="A794" s="21">
        <v>57</v>
      </c>
      <c r="B794" s="239">
        <v>55</v>
      </c>
      <c r="C794" s="28">
        <f t="shared" si="32"/>
        <v>3993.0000000000005</v>
      </c>
      <c r="D794" s="28">
        <f t="shared" si="32"/>
        <v>3624.2250000000004</v>
      </c>
      <c r="E794" s="28">
        <f t="shared" si="32"/>
        <v>2584.4500000000003</v>
      </c>
      <c r="F794" s="28">
        <f t="shared" si="32"/>
        <v>1888.7</v>
      </c>
      <c r="G794" s="28">
        <v>0</v>
      </c>
      <c r="I794" s="166"/>
      <c r="J794" s="166"/>
      <c r="K794" s="166"/>
      <c r="L794" s="166"/>
      <c r="U794" s="238">
        <v>0</v>
      </c>
      <c r="V794" s="238">
        <v>0</v>
      </c>
      <c r="W794" s="238">
        <v>0</v>
      </c>
      <c r="X794" s="238">
        <v>0</v>
      </c>
      <c r="Y794" s="238">
        <v>0</v>
      </c>
    </row>
    <row r="795" spans="1:25" ht="15" hidden="1" x14ac:dyDescent="0.2">
      <c r="A795" s="21">
        <v>58</v>
      </c>
      <c r="B795" s="239">
        <v>55</v>
      </c>
      <c r="C795" s="28">
        <f t="shared" si="32"/>
        <v>3993.0000000000005</v>
      </c>
      <c r="D795" s="28">
        <f t="shared" si="32"/>
        <v>3624.2250000000004</v>
      </c>
      <c r="E795" s="28">
        <f t="shared" si="32"/>
        <v>2584.4500000000003</v>
      </c>
      <c r="F795" s="28">
        <f t="shared" si="32"/>
        <v>1888.7</v>
      </c>
      <c r="G795" s="28">
        <v>0</v>
      </c>
      <c r="I795" s="166"/>
      <c r="J795" s="166"/>
      <c r="K795" s="166"/>
      <c r="L795" s="166"/>
      <c r="U795" s="238">
        <v>0</v>
      </c>
      <c r="V795" s="238">
        <v>0</v>
      </c>
      <c r="W795" s="238">
        <v>0</v>
      </c>
      <c r="X795" s="238">
        <v>0</v>
      </c>
      <c r="Y795" s="238">
        <v>0</v>
      </c>
    </row>
    <row r="796" spans="1:25" ht="15" hidden="1" x14ac:dyDescent="0.2">
      <c r="A796" s="21">
        <v>59</v>
      </c>
      <c r="B796" s="239">
        <v>55</v>
      </c>
      <c r="C796" s="28">
        <f t="shared" si="32"/>
        <v>3993.0000000000005</v>
      </c>
      <c r="D796" s="28">
        <f t="shared" si="32"/>
        <v>3624.2250000000004</v>
      </c>
      <c r="E796" s="28">
        <f t="shared" si="32"/>
        <v>2584.4500000000003</v>
      </c>
      <c r="F796" s="28">
        <f t="shared" si="32"/>
        <v>1888.7</v>
      </c>
      <c r="G796" s="28">
        <v>0</v>
      </c>
      <c r="I796" s="166"/>
      <c r="J796" s="166"/>
      <c r="K796" s="166"/>
      <c r="L796" s="166"/>
      <c r="U796" s="238">
        <v>0</v>
      </c>
      <c r="V796" s="238">
        <v>0</v>
      </c>
      <c r="W796" s="238">
        <v>0</v>
      </c>
      <c r="X796" s="238">
        <v>0</v>
      </c>
      <c r="Y796" s="238">
        <v>0</v>
      </c>
    </row>
    <row r="797" spans="1:25" ht="15" hidden="1" x14ac:dyDescent="0.2">
      <c r="A797" s="21">
        <v>60</v>
      </c>
      <c r="B797" s="239">
        <v>60</v>
      </c>
      <c r="C797" s="28">
        <f t="shared" si="32"/>
        <v>4273.7750000000005</v>
      </c>
      <c r="D797" s="28">
        <f t="shared" si="32"/>
        <v>3877.7750000000001</v>
      </c>
      <c r="E797" s="28">
        <f t="shared" si="32"/>
        <v>2762.65</v>
      </c>
      <c r="F797" s="28">
        <f t="shared" si="32"/>
        <v>2018.2250000000001</v>
      </c>
      <c r="G797" s="28">
        <v>0</v>
      </c>
      <c r="I797" s="166"/>
      <c r="J797" s="166"/>
      <c r="K797" s="166"/>
      <c r="L797" s="166"/>
      <c r="U797" s="238">
        <v>0</v>
      </c>
      <c r="V797" s="238">
        <v>0</v>
      </c>
      <c r="W797" s="238">
        <v>0</v>
      </c>
      <c r="X797" s="238">
        <v>0</v>
      </c>
      <c r="Y797" s="238">
        <v>0</v>
      </c>
    </row>
    <row r="798" spans="1:25" ht="15" hidden="1" x14ac:dyDescent="0.2">
      <c r="A798" s="21">
        <v>61</v>
      </c>
      <c r="B798" s="239">
        <v>61</v>
      </c>
      <c r="C798" s="28">
        <f t="shared" si="32"/>
        <v>4836.1500000000005</v>
      </c>
      <c r="D798" s="28">
        <f t="shared" si="32"/>
        <v>4388.4500000000007</v>
      </c>
      <c r="E798" s="28">
        <f t="shared" si="32"/>
        <v>3122.6250000000005</v>
      </c>
      <c r="F798" s="28">
        <f t="shared" si="32"/>
        <v>2281.6750000000002</v>
      </c>
      <c r="G798" s="28">
        <v>0</v>
      </c>
      <c r="I798" s="166"/>
      <c r="J798" s="166"/>
      <c r="K798" s="166"/>
      <c r="L798" s="166"/>
      <c r="U798" s="238">
        <v>0</v>
      </c>
      <c r="V798" s="238">
        <v>0</v>
      </c>
      <c r="W798" s="238">
        <v>0</v>
      </c>
      <c r="X798" s="238">
        <v>0</v>
      </c>
      <c r="Y798" s="238">
        <v>0</v>
      </c>
    </row>
    <row r="799" spans="1:25" ht="15" hidden="1" x14ac:dyDescent="0.2">
      <c r="A799" s="21">
        <v>62</v>
      </c>
      <c r="B799" s="239">
        <v>62</v>
      </c>
      <c r="C799" s="28">
        <f t="shared" si="32"/>
        <v>5372.4000000000005</v>
      </c>
      <c r="D799" s="28">
        <f t="shared" si="32"/>
        <v>4876.0250000000005</v>
      </c>
      <c r="E799" s="28">
        <f t="shared" si="32"/>
        <v>3468.3</v>
      </c>
      <c r="F799" s="28">
        <f t="shared" si="32"/>
        <v>2534.125</v>
      </c>
      <c r="G799" s="28">
        <v>0</v>
      </c>
      <c r="I799" s="166"/>
      <c r="J799" s="166"/>
      <c r="K799" s="166"/>
      <c r="L799" s="166"/>
      <c r="U799" s="238">
        <v>0</v>
      </c>
      <c r="V799" s="238">
        <v>0</v>
      </c>
      <c r="W799" s="238">
        <v>0</v>
      </c>
      <c r="X799" s="238">
        <v>0</v>
      </c>
      <c r="Y799" s="238">
        <v>0</v>
      </c>
    </row>
    <row r="800" spans="1:25" ht="15" hidden="1" x14ac:dyDescent="0.2">
      <c r="A800" s="21">
        <v>63</v>
      </c>
      <c r="B800" s="239">
        <v>63</v>
      </c>
      <c r="C800" s="28">
        <f t="shared" si="32"/>
        <v>5949.6250000000009</v>
      </c>
      <c r="D800" s="28">
        <f t="shared" si="32"/>
        <v>5399.35</v>
      </c>
      <c r="E800" s="28">
        <f t="shared" si="32"/>
        <v>3840.3750000000005</v>
      </c>
      <c r="F800" s="28">
        <f t="shared" si="32"/>
        <v>2805.55</v>
      </c>
      <c r="G800" s="28">
        <v>0</v>
      </c>
      <c r="I800" s="166"/>
      <c r="J800" s="166"/>
      <c r="K800" s="166"/>
      <c r="L800" s="166"/>
      <c r="U800" s="238">
        <v>0</v>
      </c>
      <c r="V800" s="238">
        <v>0</v>
      </c>
      <c r="W800" s="238">
        <v>0</v>
      </c>
      <c r="X800" s="238">
        <v>0</v>
      </c>
      <c r="Y800" s="238">
        <v>0</v>
      </c>
    </row>
    <row r="801" spans="1:25" ht="15" hidden="1" x14ac:dyDescent="0.2">
      <c r="A801" s="21">
        <v>64</v>
      </c>
      <c r="B801" s="239">
        <v>64</v>
      </c>
      <c r="C801" s="28">
        <f t="shared" si="32"/>
        <v>6567.0000000000009</v>
      </c>
      <c r="D801" s="28">
        <f t="shared" si="32"/>
        <v>5960.0750000000007</v>
      </c>
      <c r="E801" s="28">
        <f t="shared" si="32"/>
        <v>4240.5</v>
      </c>
      <c r="F801" s="28">
        <f t="shared" si="32"/>
        <v>3097.8750000000005</v>
      </c>
      <c r="G801" s="28">
        <v>0</v>
      </c>
      <c r="I801" s="166"/>
      <c r="J801" s="166"/>
      <c r="K801" s="166"/>
      <c r="L801" s="166"/>
      <c r="U801" s="238">
        <v>0</v>
      </c>
      <c r="V801" s="238">
        <v>0</v>
      </c>
      <c r="W801" s="238">
        <v>0</v>
      </c>
      <c r="X801" s="238">
        <v>0</v>
      </c>
      <c r="Y801" s="238">
        <v>0</v>
      </c>
    </row>
    <row r="802" spans="1:25" ht="15" hidden="1" x14ac:dyDescent="0.2">
      <c r="A802" s="21">
        <v>65</v>
      </c>
      <c r="B802" s="239">
        <v>65</v>
      </c>
      <c r="C802" s="28">
        <f t="shared" si="32"/>
        <v>7225.0750000000007</v>
      </c>
      <c r="D802" s="28">
        <f t="shared" si="32"/>
        <v>6557.1</v>
      </c>
      <c r="E802" s="28">
        <f t="shared" si="32"/>
        <v>4668.125</v>
      </c>
      <c r="F802" s="28">
        <f t="shared" si="32"/>
        <v>3410.55</v>
      </c>
      <c r="G802" s="28">
        <v>0</v>
      </c>
      <c r="I802" s="166"/>
      <c r="J802" s="166"/>
      <c r="K802" s="166"/>
      <c r="L802" s="166"/>
      <c r="U802" s="238">
        <v>0</v>
      </c>
      <c r="V802" s="238">
        <v>0</v>
      </c>
      <c r="W802" s="238">
        <v>0</v>
      </c>
      <c r="X802" s="238">
        <v>0</v>
      </c>
      <c r="Y802" s="238">
        <v>0</v>
      </c>
    </row>
    <row r="803" spans="1:25" ht="15" hidden="1" x14ac:dyDescent="0.2">
      <c r="A803" s="21">
        <v>66</v>
      </c>
      <c r="B803" s="239">
        <v>66</v>
      </c>
      <c r="C803" s="28">
        <f t="shared" si="32"/>
        <v>7923.85</v>
      </c>
      <c r="D803" s="28">
        <f t="shared" si="32"/>
        <v>7190.1500000000005</v>
      </c>
      <c r="E803" s="28">
        <f t="shared" si="32"/>
        <v>5123.5250000000005</v>
      </c>
      <c r="F803" s="28">
        <f t="shared" si="32"/>
        <v>3743.0250000000001</v>
      </c>
      <c r="G803" s="28">
        <v>0</v>
      </c>
      <c r="I803" s="166"/>
      <c r="J803" s="166"/>
      <c r="K803" s="166"/>
      <c r="L803" s="166"/>
      <c r="U803" s="238">
        <v>0</v>
      </c>
      <c r="V803" s="238">
        <v>0</v>
      </c>
      <c r="W803" s="238">
        <v>0</v>
      </c>
      <c r="X803" s="238">
        <v>0</v>
      </c>
      <c r="Y803" s="238">
        <v>0</v>
      </c>
    </row>
    <row r="804" spans="1:25" ht="15" hidden="1" x14ac:dyDescent="0.2">
      <c r="A804" s="21">
        <v>67</v>
      </c>
      <c r="B804" s="239">
        <v>67</v>
      </c>
      <c r="C804" s="28">
        <f t="shared" si="32"/>
        <v>8662.7750000000015</v>
      </c>
      <c r="D804" s="28">
        <f t="shared" si="32"/>
        <v>7861.4250000000002</v>
      </c>
      <c r="E804" s="28">
        <f t="shared" si="32"/>
        <v>5606.7000000000007</v>
      </c>
      <c r="F804" s="28">
        <f t="shared" si="32"/>
        <v>4096.6750000000002</v>
      </c>
      <c r="G804" s="28">
        <v>0</v>
      </c>
      <c r="I804" s="166"/>
      <c r="J804" s="166"/>
      <c r="K804" s="166"/>
      <c r="L804" s="166"/>
      <c r="U804" s="238">
        <v>0</v>
      </c>
      <c r="V804" s="238">
        <v>0</v>
      </c>
      <c r="W804" s="238">
        <v>0</v>
      </c>
      <c r="X804" s="238">
        <v>0</v>
      </c>
      <c r="Y804" s="238">
        <v>0</v>
      </c>
    </row>
    <row r="805" spans="1:25" ht="15" hidden="1" x14ac:dyDescent="0.2">
      <c r="A805" s="21">
        <v>68</v>
      </c>
      <c r="B805" s="239">
        <v>68</v>
      </c>
      <c r="C805" s="28">
        <f t="shared" si="32"/>
        <v>9441.5750000000007</v>
      </c>
      <c r="D805" s="28">
        <f t="shared" si="32"/>
        <v>8568.4500000000007</v>
      </c>
      <c r="E805" s="28">
        <f t="shared" si="32"/>
        <v>6117.3750000000009</v>
      </c>
      <c r="F805" s="28">
        <f t="shared" si="32"/>
        <v>4469.3</v>
      </c>
      <c r="G805" s="28">
        <v>0</v>
      </c>
      <c r="I805" s="166"/>
      <c r="J805" s="166"/>
      <c r="K805" s="166"/>
      <c r="L805" s="166"/>
      <c r="U805" s="238">
        <v>0</v>
      </c>
      <c r="V805" s="238">
        <v>0</v>
      </c>
      <c r="W805" s="238">
        <v>0</v>
      </c>
      <c r="X805" s="238">
        <v>0</v>
      </c>
      <c r="Y805" s="238">
        <v>0</v>
      </c>
    </row>
    <row r="806" spans="1:25" ht="15" hidden="1" x14ac:dyDescent="0.2">
      <c r="A806" s="21">
        <v>69</v>
      </c>
      <c r="B806" s="239">
        <v>69</v>
      </c>
      <c r="C806" s="28">
        <f t="shared" si="32"/>
        <v>10262.175000000001</v>
      </c>
      <c r="D806" s="28">
        <f t="shared" si="32"/>
        <v>9313.4250000000011</v>
      </c>
      <c r="E806" s="28">
        <f t="shared" si="32"/>
        <v>6655.8250000000007</v>
      </c>
      <c r="F806" s="28">
        <f t="shared" si="32"/>
        <v>4862.8250000000007</v>
      </c>
      <c r="G806" s="28">
        <v>0</v>
      </c>
      <c r="I806" s="166"/>
      <c r="J806" s="166"/>
      <c r="K806" s="166"/>
      <c r="L806" s="166"/>
      <c r="U806" s="238">
        <v>0</v>
      </c>
      <c r="V806" s="238">
        <v>0</v>
      </c>
      <c r="W806" s="238">
        <v>0</v>
      </c>
      <c r="X806" s="238">
        <v>0</v>
      </c>
      <c r="Y806" s="238">
        <v>0</v>
      </c>
    </row>
    <row r="807" spans="1:25" ht="15" hidden="1" x14ac:dyDescent="0.2">
      <c r="A807" s="21">
        <v>70</v>
      </c>
      <c r="B807" s="239">
        <v>70</v>
      </c>
      <c r="C807" s="28">
        <f t="shared" si="32"/>
        <v>11122.650000000001</v>
      </c>
      <c r="D807" s="28">
        <f t="shared" si="32"/>
        <v>10094.425000000001</v>
      </c>
      <c r="E807" s="28">
        <f t="shared" si="32"/>
        <v>7221.2250000000004</v>
      </c>
      <c r="F807" s="28">
        <f t="shared" si="32"/>
        <v>5275.875</v>
      </c>
      <c r="G807" s="28">
        <v>0</v>
      </c>
      <c r="I807" s="166"/>
      <c r="J807" s="166"/>
      <c r="K807" s="166"/>
      <c r="L807" s="166"/>
      <c r="U807" s="238">
        <v>0</v>
      </c>
      <c r="V807" s="238">
        <v>0</v>
      </c>
      <c r="W807" s="238">
        <v>0</v>
      </c>
      <c r="X807" s="238">
        <v>0</v>
      </c>
      <c r="Y807" s="238">
        <v>0</v>
      </c>
    </row>
    <row r="808" spans="1:25" ht="15" hidden="1" x14ac:dyDescent="0.2">
      <c r="A808" s="21">
        <v>71</v>
      </c>
      <c r="B808" s="239">
        <v>71</v>
      </c>
      <c r="C808" s="28">
        <f t="shared" si="32"/>
        <v>12023.825000000001</v>
      </c>
      <c r="D808" s="28">
        <f t="shared" si="32"/>
        <v>10911.45</v>
      </c>
      <c r="E808" s="28">
        <f t="shared" si="32"/>
        <v>7815.5000000000009</v>
      </c>
      <c r="F808" s="28">
        <f t="shared" si="32"/>
        <v>5709.8250000000007</v>
      </c>
      <c r="G808" s="28">
        <v>0</v>
      </c>
      <c r="I808" s="166"/>
      <c r="J808" s="166"/>
      <c r="K808" s="166"/>
      <c r="L808" s="166"/>
      <c r="U808" s="238">
        <v>0</v>
      </c>
      <c r="V808" s="238">
        <v>0</v>
      </c>
      <c r="W808" s="238">
        <v>0</v>
      </c>
      <c r="X808" s="238">
        <v>0</v>
      </c>
      <c r="Y808" s="238">
        <v>0</v>
      </c>
    </row>
    <row r="809" spans="1:25" ht="15" hidden="1" x14ac:dyDescent="0.2">
      <c r="A809" s="21">
        <v>72</v>
      </c>
      <c r="B809" s="239">
        <v>72</v>
      </c>
      <c r="C809" s="28">
        <f t="shared" si="32"/>
        <v>12964.875000000002</v>
      </c>
      <c r="D809" s="28">
        <f t="shared" si="32"/>
        <v>11765.875000000002</v>
      </c>
      <c r="E809" s="28">
        <f t="shared" si="32"/>
        <v>8436.4500000000007</v>
      </c>
      <c r="F809" s="28">
        <f t="shared" si="32"/>
        <v>6163.85</v>
      </c>
      <c r="G809" s="28">
        <v>0</v>
      </c>
      <c r="I809" s="166"/>
      <c r="J809" s="166"/>
      <c r="K809" s="166"/>
      <c r="L809" s="166"/>
      <c r="U809" s="238">
        <v>0</v>
      </c>
      <c r="V809" s="238">
        <v>0</v>
      </c>
      <c r="W809" s="238">
        <v>0</v>
      </c>
      <c r="X809" s="238">
        <v>0</v>
      </c>
      <c r="Y809" s="238">
        <v>0</v>
      </c>
    </row>
    <row r="810" spans="1:25" ht="15" hidden="1" x14ac:dyDescent="0.2">
      <c r="A810" s="21">
        <v>73</v>
      </c>
      <c r="B810" s="239">
        <v>73</v>
      </c>
      <c r="C810" s="28">
        <f t="shared" si="32"/>
        <v>13946.625000000002</v>
      </c>
      <c r="D810" s="28">
        <f t="shared" si="32"/>
        <v>12657.150000000001</v>
      </c>
      <c r="E810" s="28">
        <f t="shared" si="32"/>
        <v>9085.1750000000011</v>
      </c>
      <c r="F810" s="28">
        <f t="shared" si="32"/>
        <v>6637.4000000000005</v>
      </c>
      <c r="G810" s="28">
        <v>0</v>
      </c>
      <c r="I810" s="166"/>
      <c r="J810" s="166"/>
      <c r="K810" s="166"/>
      <c r="L810" s="166"/>
      <c r="U810" s="238">
        <v>0</v>
      </c>
      <c r="V810" s="238">
        <v>0</v>
      </c>
      <c r="W810" s="238">
        <v>0</v>
      </c>
      <c r="X810" s="238">
        <v>0</v>
      </c>
      <c r="Y810" s="238">
        <v>0</v>
      </c>
    </row>
    <row r="811" spans="1:25" ht="15" hidden="1" x14ac:dyDescent="0.2">
      <c r="A811" s="21">
        <v>74</v>
      </c>
      <c r="B811" s="239">
        <v>74</v>
      </c>
      <c r="C811" s="28">
        <f t="shared" si="32"/>
        <v>14969.35</v>
      </c>
      <c r="D811" s="28">
        <f t="shared" si="32"/>
        <v>13584.725</v>
      </c>
      <c r="E811" s="28">
        <f t="shared" si="32"/>
        <v>9762.5</v>
      </c>
      <c r="F811" s="28">
        <f t="shared" si="32"/>
        <v>7132.1250000000009</v>
      </c>
      <c r="G811" s="28">
        <v>0</v>
      </c>
      <c r="I811" s="166"/>
      <c r="J811" s="166"/>
      <c r="K811" s="166"/>
      <c r="L811" s="166"/>
      <c r="U811" s="238">
        <v>0</v>
      </c>
      <c r="V811" s="238">
        <v>0</v>
      </c>
      <c r="W811" s="238">
        <v>0</v>
      </c>
      <c r="X811" s="238">
        <v>0</v>
      </c>
      <c r="Y811" s="238">
        <v>0</v>
      </c>
    </row>
    <row r="812" spans="1:25" ht="15" hidden="1" x14ac:dyDescent="0.2">
      <c r="A812" s="21">
        <v>75</v>
      </c>
      <c r="B812" s="239">
        <v>75</v>
      </c>
      <c r="C812" s="28">
        <f t="shared" si="32"/>
        <v>16031.95</v>
      </c>
      <c r="D812" s="28">
        <f t="shared" si="32"/>
        <v>14549.7</v>
      </c>
      <c r="E812" s="28">
        <f t="shared" si="32"/>
        <v>10466.775000000001</v>
      </c>
      <c r="F812" s="28">
        <f t="shared" si="32"/>
        <v>7646.9250000000002</v>
      </c>
      <c r="G812" s="28">
        <v>0</v>
      </c>
      <c r="I812" s="166"/>
      <c r="J812" s="166"/>
      <c r="K812" s="166"/>
      <c r="L812" s="166"/>
      <c r="U812" s="238">
        <v>0</v>
      </c>
      <c r="V812" s="238">
        <v>0</v>
      </c>
      <c r="W812" s="238">
        <v>0</v>
      </c>
      <c r="X812" s="238">
        <v>0</v>
      </c>
      <c r="Y812" s="238">
        <v>0</v>
      </c>
    </row>
    <row r="813" spans="1:25" ht="15" hidden="1" x14ac:dyDescent="0.2">
      <c r="A813" s="21">
        <v>76</v>
      </c>
      <c r="B813" s="239">
        <v>75</v>
      </c>
      <c r="C813" s="28">
        <f t="shared" si="32"/>
        <v>16031.95</v>
      </c>
      <c r="D813" s="28">
        <f t="shared" si="32"/>
        <v>14549.7</v>
      </c>
      <c r="E813" s="28">
        <f t="shared" si="32"/>
        <v>10466.775000000001</v>
      </c>
      <c r="F813" s="28">
        <f t="shared" si="32"/>
        <v>7646.9250000000002</v>
      </c>
      <c r="G813" s="28">
        <v>0</v>
      </c>
      <c r="I813" s="166"/>
      <c r="J813" s="166"/>
      <c r="K813" s="166"/>
      <c r="L813" s="166"/>
      <c r="U813" s="238">
        <v>0</v>
      </c>
      <c r="V813" s="238">
        <v>0</v>
      </c>
      <c r="W813" s="238">
        <v>0</v>
      </c>
      <c r="X813" s="238">
        <v>0</v>
      </c>
      <c r="Y813" s="238">
        <v>0</v>
      </c>
    </row>
    <row r="814" spans="1:25" ht="15" hidden="1" x14ac:dyDescent="0.2">
      <c r="A814" s="21">
        <v>77</v>
      </c>
      <c r="B814" s="239">
        <v>75</v>
      </c>
      <c r="C814" s="28">
        <f t="shared" si="32"/>
        <v>16031.95</v>
      </c>
      <c r="D814" s="28">
        <f t="shared" si="32"/>
        <v>14549.7</v>
      </c>
      <c r="E814" s="28">
        <f t="shared" si="32"/>
        <v>10466.775000000001</v>
      </c>
      <c r="F814" s="28">
        <f t="shared" si="32"/>
        <v>7646.9250000000002</v>
      </c>
      <c r="G814" s="28">
        <v>0</v>
      </c>
      <c r="I814" s="166"/>
      <c r="J814" s="166"/>
      <c r="K814" s="166"/>
      <c r="L814" s="166"/>
      <c r="U814" s="238">
        <v>0</v>
      </c>
      <c r="V814" s="238">
        <v>0</v>
      </c>
      <c r="W814" s="238">
        <v>0</v>
      </c>
      <c r="X814" s="238">
        <v>0</v>
      </c>
      <c r="Y814" s="238">
        <v>0</v>
      </c>
    </row>
    <row r="815" spans="1:25" ht="15" hidden="1" x14ac:dyDescent="0.2">
      <c r="A815" s="21">
        <v>78</v>
      </c>
      <c r="B815" s="239">
        <v>75</v>
      </c>
      <c r="C815" s="28">
        <f t="shared" si="32"/>
        <v>16031.95</v>
      </c>
      <c r="D815" s="28">
        <f t="shared" si="32"/>
        <v>14549.7</v>
      </c>
      <c r="E815" s="28">
        <f t="shared" si="32"/>
        <v>10466.775000000001</v>
      </c>
      <c r="F815" s="28">
        <f t="shared" si="32"/>
        <v>7646.9250000000002</v>
      </c>
      <c r="G815" s="28">
        <v>0</v>
      </c>
      <c r="I815" s="166"/>
      <c r="J815" s="166"/>
      <c r="K815" s="166"/>
      <c r="L815" s="166"/>
      <c r="U815" s="238">
        <v>0</v>
      </c>
      <c r="V815" s="238">
        <v>0</v>
      </c>
      <c r="W815" s="238">
        <v>0</v>
      </c>
      <c r="X815" s="238">
        <v>0</v>
      </c>
      <c r="Y815" s="238">
        <v>0</v>
      </c>
    </row>
    <row r="816" spans="1:25" ht="15" hidden="1" x14ac:dyDescent="0.2">
      <c r="A816" s="21">
        <v>79</v>
      </c>
      <c r="B816" s="239">
        <v>75</v>
      </c>
      <c r="C816" s="28">
        <f t="shared" si="32"/>
        <v>16031.95</v>
      </c>
      <c r="D816" s="28">
        <f t="shared" si="32"/>
        <v>14549.7</v>
      </c>
      <c r="E816" s="28">
        <f t="shared" si="32"/>
        <v>10466.775000000001</v>
      </c>
      <c r="F816" s="28">
        <f t="shared" si="32"/>
        <v>7646.9250000000002</v>
      </c>
      <c r="G816" s="28">
        <v>0</v>
      </c>
      <c r="I816" s="166"/>
      <c r="J816" s="166"/>
      <c r="K816" s="166"/>
      <c r="L816" s="166"/>
      <c r="U816" s="238">
        <v>0</v>
      </c>
      <c r="V816" s="238">
        <v>0</v>
      </c>
      <c r="W816" s="238">
        <v>0</v>
      </c>
      <c r="X816" s="238">
        <v>0</v>
      </c>
      <c r="Y816" s="238">
        <v>0</v>
      </c>
    </row>
    <row r="817" spans="1:25" ht="15" hidden="1" x14ac:dyDescent="0.2">
      <c r="A817" s="21">
        <v>80</v>
      </c>
      <c r="B817" s="239">
        <v>75</v>
      </c>
      <c r="C817" s="28">
        <f t="shared" si="32"/>
        <v>16031.95</v>
      </c>
      <c r="D817" s="28">
        <f t="shared" si="32"/>
        <v>14549.7</v>
      </c>
      <c r="E817" s="28">
        <f t="shared" si="32"/>
        <v>10466.775000000001</v>
      </c>
      <c r="F817" s="28">
        <f t="shared" si="32"/>
        <v>7646.9250000000002</v>
      </c>
      <c r="G817" s="28">
        <v>0</v>
      </c>
      <c r="I817" s="166"/>
      <c r="J817" s="166"/>
      <c r="K817" s="166"/>
      <c r="L817" s="166"/>
      <c r="U817" s="238">
        <v>0</v>
      </c>
      <c r="V817" s="238">
        <v>0</v>
      </c>
      <c r="W817" s="238">
        <v>0</v>
      </c>
      <c r="X817" s="238">
        <v>0</v>
      </c>
      <c r="Y817" s="238">
        <v>0</v>
      </c>
    </row>
    <row r="818" spans="1:25" ht="15" hidden="1" x14ac:dyDescent="0.2">
      <c r="A818" s="21">
        <v>81</v>
      </c>
      <c r="B818" s="239">
        <v>75</v>
      </c>
      <c r="C818" s="28">
        <f t="shared" si="32"/>
        <v>16031.95</v>
      </c>
      <c r="D818" s="28">
        <f t="shared" si="32"/>
        <v>14549.7</v>
      </c>
      <c r="E818" s="28">
        <f t="shared" si="32"/>
        <v>10466.775000000001</v>
      </c>
      <c r="F818" s="28">
        <f t="shared" si="32"/>
        <v>7646.9250000000002</v>
      </c>
      <c r="G818" s="28">
        <v>0</v>
      </c>
      <c r="I818" s="166"/>
      <c r="J818" s="166"/>
      <c r="K818" s="166"/>
      <c r="L818" s="166"/>
      <c r="U818" s="238">
        <v>0</v>
      </c>
      <c r="V818" s="238">
        <v>0</v>
      </c>
      <c r="W818" s="238">
        <v>0</v>
      </c>
      <c r="X818" s="238">
        <v>0</v>
      </c>
      <c r="Y818" s="238">
        <v>0</v>
      </c>
    </row>
    <row r="819" spans="1:25" ht="15" hidden="1" x14ac:dyDescent="0.2">
      <c r="A819" s="21">
        <v>82</v>
      </c>
      <c r="B819" s="239">
        <v>75</v>
      </c>
      <c r="C819" s="28">
        <f t="shared" si="32"/>
        <v>16031.95</v>
      </c>
      <c r="D819" s="28">
        <f t="shared" si="32"/>
        <v>14549.7</v>
      </c>
      <c r="E819" s="28">
        <f t="shared" si="32"/>
        <v>10466.775000000001</v>
      </c>
      <c r="F819" s="28">
        <f t="shared" ref="F819" si="33">F219*$K$3</f>
        <v>7646.9250000000002</v>
      </c>
      <c r="G819" s="28">
        <v>0</v>
      </c>
      <c r="I819" s="166"/>
      <c r="J819" s="166"/>
      <c r="K819" s="166"/>
      <c r="L819" s="166"/>
      <c r="U819" s="238">
        <v>0</v>
      </c>
      <c r="V819" s="238">
        <v>0</v>
      </c>
      <c r="W819" s="238">
        <v>0</v>
      </c>
      <c r="X819" s="238">
        <v>0</v>
      </c>
      <c r="Y819" s="238">
        <v>0</v>
      </c>
    </row>
    <row r="820" spans="1:25" ht="15" hidden="1" x14ac:dyDescent="0.2">
      <c r="A820" s="21">
        <v>83</v>
      </c>
      <c r="B820" s="239">
        <v>75</v>
      </c>
      <c r="C820" s="28">
        <f t="shared" ref="C820:F824" si="34">C220*$K$3</f>
        <v>16031.95</v>
      </c>
      <c r="D820" s="28">
        <f t="shared" si="34"/>
        <v>14549.7</v>
      </c>
      <c r="E820" s="28">
        <f t="shared" si="34"/>
        <v>10466.775000000001</v>
      </c>
      <c r="F820" s="28">
        <f t="shared" si="34"/>
        <v>7646.9250000000002</v>
      </c>
      <c r="G820" s="28">
        <v>0</v>
      </c>
      <c r="I820" s="166"/>
      <c r="J820" s="166"/>
      <c r="K820" s="166"/>
      <c r="L820" s="166"/>
      <c r="U820" s="238">
        <v>0</v>
      </c>
      <c r="V820" s="238">
        <v>0</v>
      </c>
      <c r="W820" s="238">
        <v>0</v>
      </c>
      <c r="X820" s="238">
        <v>0</v>
      </c>
      <c r="Y820" s="238">
        <v>0</v>
      </c>
    </row>
    <row r="821" spans="1:25" ht="15" hidden="1" x14ac:dyDescent="0.2">
      <c r="A821" s="21">
        <v>84</v>
      </c>
      <c r="B821" s="239">
        <v>75</v>
      </c>
      <c r="C821" s="28">
        <f t="shared" si="34"/>
        <v>16031.95</v>
      </c>
      <c r="D821" s="28">
        <f t="shared" si="34"/>
        <v>14549.7</v>
      </c>
      <c r="E821" s="28">
        <f t="shared" si="34"/>
        <v>10466.775000000001</v>
      </c>
      <c r="F821" s="28">
        <f t="shared" si="34"/>
        <v>7646.9250000000002</v>
      </c>
      <c r="G821" s="28">
        <v>0</v>
      </c>
      <c r="I821" s="166"/>
      <c r="J821" s="166"/>
      <c r="K821" s="166"/>
      <c r="L821" s="166"/>
      <c r="U821" s="238">
        <v>0</v>
      </c>
      <c r="V821" s="238">
        <v>0</v>
      </c>
      <c r="W821" s="238">
        <v>0</v>
      </c>
      <c r="X821" s="238">
        <v>0</v>
      </c>
      <c r="Y821" s="238">
        <v>0</v>
      </c>
    </row>
    <row r="822" spans="1:25" ht="15" hidden="1" x14ac:dyDescent="0.2">
      <c r="A822" s="21">
        <v>1</v>
      </c>
      <c r="B822" s="240" t="s">
        <v>92</v>
      </c>
      <c r="C822" s="28">
        <f t="shared" si="34"/>
        <v>760.37500000000011</v>
      </c>
      <c r="D822" s="28">
        <f t="shared" si="34"/>
        <v>689.7</v>
      </c>
      <c r="E822" s="28">
        <f t="shared" si="34"/>
        <v>525.80000000000007</v>
      </c>
      <c r="F822" s="28">
        <f t="shared" si="34"/>
        <v>383.90000000000003</v>
      </c>
      <c r="G822" s="28">
        <v>0</v>
      </c>
      <c r="I822" s="166"/>
      <c r="J822" s="166"/>
      <c r="K822" s="166"/>
      <c r="L822" s="166"/>
      <c r="U822" s="238">
        <v>0</v>
      </c>
      <c r="V822" s="238">
        <v>0</v>
      </c>
      <c r="W822" s="238">
        <v>0</v>
      </c>
      <c r="X822" s="238">
        <v>0</v>
      </c>
      <c r="Y822" s="238">
        <v>0</v>
      </c>
    </row>
    <row r="823" spans="1:25" ht="15" hidden="1" x14ac:dyDescent="0.2">
      <c r="A823" s="21">
        <v>2</v>
      </c>
      <c r="B823" s="240" t="s">
        <v>93</v>
      </c>
      <c r="C823" s="28">
        <f t="shared" si="34"/>
        <v>1292.5</v>
      </c>
      <c r="D823" s="28">
        <f t="shared" si="34"/>
        <v>1173.1500000000001</v>
      </c>
      <c r="E823" s="28">
        <f t="shared" si="34"/>
        <v>892.65000000000009</v>
      </c>
      <c r="F823" s="28">
        <f t="shared" si="34"/>
        <v>652.57500000000005</v>
      </c>
      <c r="G823" s="28">
        <v>0</v>
      </c>
      <c r="I823" s="166"/>
      <c r="J823" s="166"/>
      <c r="K823" s="166"/>
      <c r="L823" s="166"/>
      <c r="U823" s="238">
        <v>0</v>
      </c>
      <c r="V823" s="238">
        <v>0</v>
      </c>
      <c r="W823" s="238">
        <v>0</v>
      </c>
      <c r="X823" s="238">
        <v>0</v>
      </c>
      <c r="Y823" s="238">
        <v>0</v>
      </c>
    </row>
    <row r="824" spans="1:25" ht="16" hidden="1" thickBot="1" x14ac:dyDescent="0.25">
      <c r="A824" s="24">
        <v>3</v>
      </c>
      <c r="B824" s="240" t="s">
        <v>94</v>
      </c>
      <c r="C824" s="28">
        <f t="shared" si="34"/>
        <v>1824.075</v>
      </c>
      <c r="D824" s="28">
        <f t="shared" si="34"/>
        <v>1655.5000000000002</v>
      </c>
      <c r="E824" s="28">
        <f t="shared" si="34"/>
        <v>1260.325</v>
      </c>
      <c r="F824" s="28">
        <f t="shared" si="34"/>
        <v>920.7</v>
      </c>
      <c r="G824" s="28">
        <v>0</v>
      </c>
      <c r="I824" s="166"/>
      <c r="J824" s="166"/>
      <c r="K824" s="166"/>
      <c r="L824" s="166"/>
      <c r="U824" s="238">
        <v>0</v>
      </c>
      <c r="V824" s="238">
        <v>0</v>
      </c>
      <c r="W824" s="238">
        <v>0</v>
      </c>
      <c r="X824" s="238">
        <v>0</v>
      </c>
      <c r="Y824" s="238">
        <v>0</v>
      </c>
    </row>
    <row r="825" spans="1:25" ht="14" hidden="1" thickBot="1" x14ac:dyDescent="0.2">
      <c r="A825" s="20"/>
      <c r="B825" s="20"/>
      <c r="C825" s="20"/>
      <c r="D825" s="20"/>
      <c r="E825" s="20"/>
      <c r="F825" s="20"/>
      <c r="G825" s="20"/>
    </row>
    <row r="826" spans="1:25" ht="18" hidden="1" x14ac:dyDescent="0.2">
      <c r="A826" s="308" t="s">
        <v>15</v>
      </c>
      <c r="B826" s="309"/>
      <c r="C826" s="309"/>
      <c r="D826" s="309"/>
      <c r="E826" s="309"/>
      <c r="F826" s="309"/>
      <c r="G826" s="310"/>
    </row>
    <row r="827" spans="1:25" ht="18" hidden="1" x14ac:dyDescent="0.2">
      <c r="A827" s="311" t="s">
        <v>8</v>
      </c>
      <c r="B827" s="312"/>
      <c r="C827" s="312"/>
      <c r="D827" s="312"/>
      <c r="E827" s="312"/>
      <c r="F827" s="312"/>
      <c r="G827" s="313"/>
      <c r="H827" s="29"/>
    </row>
    <row r="828" spans="1:25" hidden="1" x14ac:dyDescent="0.15">
      <c r="A828" s="305" t="s">
        <v>0</v>
      </c>
      <c r="B828" s="306"/>
      <c r="C828" s="306"/>
      <c r="D828" s="306"/>
      <c r="E828" s="306"/>
      <c r="F828" s="306"/>
      <c r="G828" s="307"/>
    </row>
    <row r="829" spans="1:25" hidden="1" x14ac:dyDescent="0.15">
      <c r="A829" s="21" t="s">
        <v>1</v>
      </c>
      <c r="B829" s="22" t="s">
        <v>1</v>
      </c>
      <c r="C829" s="30">
        <v>2000</v>
      </c>
      <c r="D829" s="30">
        <v>3500</v>
      </c>
      <c r="E829" s="6">
        <v>5000</v>
      </c>
      <c r="F829" s="23"/>
      <c r="G829" s="25"/>
      <c r="U829" s="236">
        <v>2</v>
      </c>
      <c r="V829" s="236">
        <v>6</v>
      </c>
      <c r="W829" s="236">
        <v>10</v>
      </c>
      <c r="X829" s="236">
        <v>14</v>
      </c>
      <c r="Y829" s="236">
        <v>18</v>
      </c>
    </row>
    <row r="830" spans="1:25" ht="15" hidden="1" x14ac:dyDescent="0.2">
      <c r="A830" s="21">
        <v>18</v>
      </c>
      <c r="B830" s="5">
        <v>18</v>
      </c>
      <c r="C830" s="28">
        <f>C305*$K$3</f>
        <v>1140.1500000000001</v>
      </c>
      <c r="D830" s="28">
        <f t="shared" ref="D830:F830" si="35">D305*$K$3</f>
        <v>1093.6750000000002</v>
      </c>
      <c r="E830" s="28">
        <f t="shared" si="35"/>
        <v>826.1</v>
      </c>
      <c r="F830" s="28">
        <f t="shared" si="35"/>
        <v>603.35</v>
      </c>
      <c r="G830" s="28">
        <v>0</v>
      </c>
      <c r="I830" s="166"/>
      <c r="J830" s="166"/>
      <c r="K830" s="166"/>
      <c r="L830" s="166"/>
      <c r="U830" s="238">
        <v>0</v>
      </c>
      <c r="V830" s="238">
        <v>0</v>
      </c>
      <c r="W830" s="238">
        <v>0</v>
      </c>
      <c r="X830" s="238">
        <v>0</v>
      </c>
      <c r="Y830" s="238">
        <v>0</v>
      </c>
    </row>
    <row r="831" spans="1:25" ht="15" hidden="1" x14ac:dyDescent="0.2">
      <c r="A831" s="21">
        <v>19</v>
      </c>
      <c r="B831" s="5">
        <v>18</v>
      </c>
      <c r="C831" s="28">
        <f t="shared" ref="C831:F894" si="36">C306*$K$3</f>
        <v>1140.1500000000001</v>
      </c>
      <c r="D831" s="28">
        <f t="shared" si="36"/>
        <v>1093.6750000000002</v>
      </c>
      <c r="E831" s="28">
        <f t="shared" si="36"/>
        <v>826.1</v>
      </c>
      <c r="F831" s="28">
        <f t="shared" si="36"/>
        <v>603.35</v>
      </c>
      <c r="G831" s="28">
        <v>0</v>
      </c>
      <c r="I831" s="166"/>
      <c r="J831" s="166"/>
      <c r="K831" s="166"/>
      <c r="L831" s="166"/>
      <c r="U831" s="238">
        <v>0</v>
      </c>
      <c r="V831" s="238">
        <v>0</v>
      </c>
      <c r="W831" s="238">
        <v>0</v>
      </c>
      <c r="X831" s="238">
        <v>0</v>
      </c>
      <c r="Y831" s="238">
        <v>0</v>
      </c>
    </row>
    <row r="832" spans="1:25" ht="15" hidden="1" x14ac:dyDescent="0.2">
      <c r="A832" s="21">
        <v>20</v>
      </c>
      <c r="B832" s="5">
        <v>18</v>
      </c>
      <c r="C832" s="28">
        <f t="shared" si="36"/>
        <v>1140.1500000000001</v>
      </c>
      <c r="D832" s="28">
        <f t="shared" si="36"/>
        <v>1093.6750000000002</v>
      </c>
      <c r="E832" s="28">
        <f t="shared" si="36"/>
        <v>826.1</v>
      </c>
      <c r="F832" s="28">
        <f t="shared" si="36"/>
        <v>603.35</v>
      </c>
      <c r="G832" s="28">
        <v>0</v>
      </c>
      <c r="I832" s="166"/>
      <c r="J832" s="166"/>
      <c r="K832" s="166"/>
      <c r="L832" s="166"/>
      <c r="U832" s="238">
        <v>0</v>
      </c>
      <c r="V832" s="238">
        <v>0</v>
      </c>
      <c r="W832" s="238">
        <v>0</v>
      </c>
      <c r="X832" s="238">
        <v>0</v>
      </c>
      <c r="Y832" s="238">
        <v>0</v>
      </c>
    </row>
    <row r="833" spans="1:25" ht="15" hidden="1" x14ac:dyDescent="0.2">
      <c r="A833" s="21">
        <v>21</v>
      </c>
      <c r="B833" s="5">
        <v>18</v>
      </c>
      <c r="C833" s="28">
        <f t="shared" si="36"/>
        <v>1140.1500000000001</v>
      </c>
      <c r="D833" s="28">
        <f t="shared" si="36"/>
        <v>1093.6750000000002</v>
      </c>
      <c r="E833" s="28">
        <f t="shared" si="36"/>
        <v>826.1</v>
      </c>
      <c r="F833" s="28">
        <f t="shared" si="36"/>
        <v>603.35</v>
      </c>
      <c r="G833" s="28">
        <v>0</v>
      </c>
      <c r="I833" s="166"/>
      <c r="J833" s="166"/>
      <c r="K833" s="166"/>
      <c r="L833" s="166"/>
      <c r="U833" s="238">
        <v>0</v>
      </c>
      <c r="V833" s="238">
        <v>0</v>
      </c>
      <c r="W833" s="238">
        <v>0</v>
      </c>
      <c r="X833" s="238">
        <v>0</v>
      </c>
      <c r="Y833" s="238">
        <v>0</v>
      </c>
    </row>
    <row r="834" spans="1:25" ht="15" hidden="1" x14ac:dyDescent="0.2">
      <c r="A834" s="21">
        <v>22</v>
      </c>
      <c r="B834" s="5">
        <v>18</v>
      </c>
      <c r="C834" s="28">
        <f t="shared" si="36"/>
        <v>1140.1500000000001</v>
      </c>
      <c r="D834" s="28">
        <f t="shared" si="36"/>
        <v>1093.6750000000002</v>
      </c>
      <c r="E834" s="28">
        <f t="shared" si="36"/>
        <v>826.1</v>
      </c>
      <c r="F834" s="28">
        <f t="shared" si="36"/>
        <v>603.35</v>
      </c>
      <c r="G834" s="28">
        <v>0</v>
      </c>
      <c r="I834" s="166"/>
      <c r="J834" s="166"/>
      <c r="K834" s="166"/>
      <c r="L834" s="166"/>
      <c r="U834" s="238">
        <v>0</v>
      </c>
      <c r="V834" s="238">
        <v>0</v>
      </c>
      <c r="W834" s="238">
        <v>0</v>
      </c>
      <c r="X834" s="238">
        <v>0</v>
      </c>
      <c r="Y834" s="238">
        <v>0</v>
      </c>
    </row>
    <row r="835" spans="1:25" ht="15" hidden="1" x14ac:dyDescent="0.2">
      <c r="A835" s="21">
        <v>23</v>
      </c>
      <c r="B835" s="5">
        <v>18</v>
      </c>
      <c r="C835" s="28">
        <f t="shared" si="36"/>
        <v>1140.1500000000001</v>
      </c>
      <c r="D835" s="28">
        <f t="shared" si="36"/>
        <v>1093.6750000000002</v>
      </c>
      <c r="E835" s="28">
        <f t="shared" si="36"/>
        <v>826.1</v>
      </c>
      <c r="F835" s="28">
        <f t="shared" si="36"/>
        <v>603.35</v>
      </c>
      <c r="G835" s="28">
        <v>0</v>
      </c>
      <c r="I835" s="166"/>
      <c r="J835" s="166"/>
      <c r="K835" s="166"/>
      <c r="L835" s="166"/>
      <c r="U835" s="238">
        <v>0</v>
      </c>
      <c r="V835" s="238">
        <v>0</v>
      </c>
      <c r="W835" s="238">
        <v>0</v>
      </c>
      <c r="X835" s="238">
        <v>0</v>
      </c>
      <c r="Y835" s="238">
        <v>0</v>
      </c>
    </row>
    <row r="836" spans="1:25" ht="15" hidden="1" x14ac:dyDescent="0.2">
      <c r="A836" s="21">
        <v>24</v>
      </c>
      <c r="B836" s="5">
        <v>18</v>
      </c>
      <c r="C836" s="28">
        <f t="shared" si="36"/>
        <v>1140.1500000000001</v>
      </c>
      <c r="D836" s="28">
        <f t="shared" si="36"/>
        <v>1093.6750000000002</v>
      </c>
      <c r="E836" s="28">
        <f t="shared" si="36"/>
        <v>826.1</v>
      </c>
      <c r="F836" s="28">
        <f t="shared" si="36"/>
        <v>603.35</v>
      </c>
      <c r="G836" s="28">
        <v>0</v>
      </c>
      <c r="I836" s="166"/>
      <c r="J836" s="166"/>
      <c r="K836" s="166"/>
      <c r="L836" s="166"/>
      <c r="U836" s="238">
        <v>0</v>
      </c>
      <c r="V836" s="238">
        <v>0</v>
      </c>
      <c r="W836" s="238">
        <v>0</v>
      </c>
      <c r="X836" s="238">
        <v>0</v>
      </c>
      <c r="Y836" s="238">
        <v>0</v>
      </c>
    </row>
    <row r="837" spans="1:25" ht="15" hidden="1" x14ac:dyDescent="0.2">
      <c r="A837" s="21">
        <v>25</v>
      </c>
      <c r="B837" s="5">
        <v>25</v>
      </c>
      <c r="C837" s="28">
        <f t="shared" si="36"/>
        <v>1230.075</v>
      </c>
      <c r="D837" s="28">
        <f t="shared" si="36"/>
        <v>1180.3000000000002</v>
      </c>
      <c r="E837" s="28">
        <f t="shared" si="36"/>
        <v>881.92500000000007</v>
      </c>
      <c r="F837" s="28">
        <f t="shared" si="36"/>
        <v>644.32500000000005</v>
      </c>
      <c r="G837" s="28">
        <v>0</v>
      </c>
      <c r="I837" s="166"/>
      <c r="J837" s="166"/>
      <c r="K837" s="166"/>
      <c r="L837" s="166"/>
      <c r="U837" s="238">
        <v>0</v>
      </c>
      <c r="V837" s="238">
        <v>0</v>
      </c>
      <c r="W837" s="238">
        <v>0</v>
      </c>
      <c r="X837" s="238">
        <v>0</v>
      </c>
      <c r="Y837" s="238">
        <v>0</v>
      </c>
    </row>
    <row r="838" spans="1:25" ht="15" hidden="1" x14ac:dyDescent="0.2">
      <c r="A838" s="21">
        <v>26</v>
      </c>
      <c r="B838" s="5">
        <v>25</v>
      </c>
      <c r="C838" s="28">
        <f t="shared" si="36"/>
        <v>1230.075</v>
      </c>
      <c r="D838" s="28">
        <f t="shared" si="36"/>
        <v>1180.3000000000002</v>
      </c>
      <c r="E838" s="28">
        <f t="shared" si="36"/>
        <v>881.92500000000007</v>
      </c>
      <c r="F838" s="28">
        <f t="shared" si="36"/>
        <v>644.32500000000005</v>
      </c>
      <c r="G838" s="28">
        <v>0</v>
      </c>
      <c r="I838" s="166"/>
      <c r="J838" s="166"/>
      <c r="K838" s="166"/>
      <c r="L838" s="166"/>
      <c r="U838" s="238">
        <v>0</v>
      </c>
      <c r="V838" s="238">
        <v>0</v>
      </c>
      <c r="W838" s="238">
        <v>0</v>
      </c>
      <c r="X838" s="238">
        <v>0</v>
      </c>
      <c r="Y838" s="238">
        <v>0</v>
      </c>
    </row>
    <row r="839" spans="1:25" ht="15" hidden="1" x14ac:dyDescent="0.2">
      <c r="A839" s="21">
        <v>27</v>
      </c>
      <c r="B839" s="5">
        <v>25</v>
      </c>
      <c r="C839" s="28">
        <f t="shared" si="36"/>
        <v>1230.075</v>
      </c>
      <c r="D839" s="28">
        <f t="shared" si="36"/>
        <v>1180.3000000000002</v>
      </c>
      <c r="E839" s="28">
        <f t="shared" si="36"/>
        <v>881.92500000000007</v>
      </c>
      <c r="F839" s="28">
        <f t="shared" si="36"/>
        <v>644.32500000000005</v>
      </c>
      <c r="G839" s="28">
        <v>0</v>
      </c>
      <c r="I839" s="166"/>
      <c r="J839" s="166"/>
      <c r="K839" s="166"/>
      <c r="L839" s="166"/>
      <c r="U839" s="238">
        <v>0</v>
      </c>
      <c r="V839" s="238">
        <v>0</v>
      </c>
      <c r="W839" s="238">
        <v>0</v>
      </c>
      <c r="X839" s="238">
        <v>0</v>
      </c>
      <c r="Y839" s="238">
        <v>0</v>
      </c>
    </row>
    <row r="840" spans="1:25" ht="15" hidden="1" x14ac:dyDescent="0.2">
      <c r="A840" s="21">
        <v>28</v>
      </c>
      <c r="B840" s="5">
        <v>25</v>
      </c>
      <c r="C840" s="28">
        <f t="shared" si="36"/>
        <v>1230.075</v>
      </c>
      <c r="D840" s="28">
        <f t="shared" si="36"/>
        <v>1180.3000000000002</v>
      </c>
      <c r="E840" s="28">
        <f t="shared" si="36"/>
        <v>881.92500000000007</v>
      </c>
      <c r="F840" s="28">
        <f t="shared" si="36"/>
        <v>644.32500000000005</v>
      </c>
      <c r="G840" s="28">
        <v>0</v>
      </c>
      <c r="I840" s="166"/>
      <c r="J840" s="166"/>
      <c r="K840" s="166"/>
      <c r="L840" s="166"/>
      <c r="U840" s="238">
        <v>0</v>
      </c>
      <c r="V840" s="238">
        <v>0</v>
      </c>
      <c r="W840" s="238">
        <v>0</v>
      </c>
      <c r="X840" s="238">
        <v>0</v>
      </c>
      <c r="Y840" s="238">
        <v>0</v>
      </c>
    </row>
    <row r="841" spans="1:25" ht="15" hidden="1" x14ac:dyDescent="0.2">
      <c r="A841" s="21">
        <v>29</v>
      </c>
      <c r="B841" s="5">
        <v>25</v>
      </c>
      <c r="C841" s="28">
        <f t="shared" si="36"/>
        <v>1230.075</v>
      </c>
      <c r="D841" s="28">
        <f t="shared" si="36"/>
        <v>1180.3000000000002</v>
      </c>
      <c r="E841" s="28">
        <f t="shared" si="36"/>
        <v>881.92500000000007</v>
      </c>
      <c r="F841" s="28">
        <f t="shared" si="36"/>
        <v>644.32500000000005</v>
      </c>
      <c r="G841" s="28">
        <v>0</v>
      </c>
      <c r="I841" s="166"/>
      <c r="J841" s="166"/>
      <c r="K841" s="166"/>
      <c r="L841" s="166"/>
      <c r="U841" s="238">
        <v>0</v>
      </c>
      <c r="V841" s="238">
        <v>0</v>
      </c>
      <c r="W841" s="238">
        <v>0</v>
      </c>
      <c r="X841" s="238">
        <v>0</v>
      </c>
      <c r="Y841" s="238">
        <v>0</v>
      </c>
    </row>
    <row r="842" spans="1:25" ht="15" hidden="1" x14ac:dyDescent="0.2">
      <c r="A842" s="21">
        <v>30</v>
      </c>
      <c r="B842" s="5">
        <v>30</v>
      </c>
      <c r="C842" s="28">
        <f t="shared" si="36"/>
        <v>1387.65</v>
      </c>
      <c r="D842" s="28">
        <f t="shared" si="36"/>
        <v>1331</v>
      </c>
      <c r="E842" s="28">
        <f t="shared" si="36"/>
        <v>980.65000000000009</v>
      </c>
      <c r="F842" s="28">
        <f t="shared" si="36"/>
        <v>715.82500000000005</v>
      </c>
      <c r="G842" s="28">
        <v>0</v>
      </c>
      <c r="I842" s="166"/>
      <c r="J842" s="166"/>
      <c r="K842" s="166"/>
      <c r="L842" s="166"/>
      <c r="U842" s="238">
        <v>0</v>
      </c>
      <c r="V842" s="238">
        <v>0</v>
      </c>
      <c r="W842" s="238">
        <v>0</v>
      </c>
      <c r="X842" s="238">
        <v>0</v>
      </c>
      <c r="Y842" s="238">
        <v>0</v>
      </c>
    </row>
    <row r="843" spans="1:25" ht="15" hidden="1" x14ac:dyDescent="0.2">
      <c r="A843" s="21">
        <v>31</v>
      </c>
      <c r="B843" s="5">
        <v>30</v>
      </c>
      <c r="C843" s="28">
        <f t="shared" si="36"/>
        <v>1387.65</v>
      </c>
      <c r="D843" s="28">
        <f t="shared" si="36"/>
        <v>1331</v>
      </c>
      <c r="E843" s="28">
        <f t="shared" si="36"/>
        <v>980.65000000000009</v>
      </c>
      <c r="F843" s="28">
        <f t="shared" si="36"/>
        <v>715.82500000000005</v>
      </c>
      <c r="G843" s="28">
        <v>0</v>
      </c>
      <c r="I843" s="166"/>
      <c r="J843" s="166"/>
      <c r="K843" s="166"/>
      <c r="L843" s="166"/>
      <c r="U843" s="238">
        <v>0</v>
      </c>
      <c r="V843" s="238">
        <v>0</v>
      </c>
      <c r="W843" s="238">
        <v>0</v>
      </c>
      <c r="X843" s="238">
        <v>0</v>
      </c>
      <c r="Y843" s="238">
        <v>0</v>
      </c>
    </row>
    <row r="844" spans="1:25" ht="15" hidden="1" x14ac:dyDescent="0.2">
      <c r="A844" s="21">
        <v>32</v>
      </c>
      <c r="B844" s="5">
        <v>30</v>
      </c>
      <c r="C844" s="28">
        <f t="shared" si="36"/>
        <v>1387.65</v>
      </c>
      <c r="D844" s="28">
        <f t="shared" si="36"/>
        <v>1331</v>
      </c>
      <c r="E844" s="28">
        <f t="shared" si="36"/>
        <v>980.65000000000009</v>
      </c>
      <c r="F844" s="28">
        <f t="shared" si="36"/>
        <v>715.82500000000005</v>
      </c>
      <c r="G844" s="28">
        <v>0</v>
      </c>
      <c r="I844" s="166"/>
      <c r="J844" s="166"/>
      <c r="K844" s="166"/>
      <c r="L844" s="166"/>
      <c r="U844" s="238">
        <v>0</v>
      </c>
      <c r="V844" s="238">
        <v>0</v>
      </c>
      <c r="W844" s="238">
        <v>0</v>
      </c>
      <c r="X844" s="238">
        <v>0</v>
      </c>
      <c r="Y844" s="238">
        <v>0</v>
      </c>
    </row>
    <row r="845" spans="1:25" ht="15" hidden="1" x14ac:dyDescent="0.2">
      <c r="A845" s="21">
        <v>33</v>
      </c>
      <c r="B845" s="5">
        <v>30</v>
      </c>
      <c r="C845" s="28">
        <f t="shared" si="36"/>
        <v>1387.65</v>
      </c>
      <c r="D845" s="28">
        <f t="shared" si="36"/>
        <v>1331</v>
      </c>
      <c r="E845" s="28">
        <f t="shared" si="36"/>
        <v>980.65000000000009</v>
      </c>
      <c r="F845" s="28">
        <f t="shared" si="36"/>
        <v>715.82500000000005</v>
      </c>
      <c r="G845" s="28">
        <v>0</v>
      </c>
      <c r="I845" s="166"/>
      <c r="J845" s="166"/>
      <c r="K845" s="166"/>
      <c r="L845" s="166"/>
      <c r="U845" s="238">
        <v>0</v>
      </c>
      <c r="V845" s="238">
        <v>0</v>
      </c>
      <c r="W845" s="238">
        <v>0</v>
      </c>
      <c r="X845" s="238">
        <v>0</v>
      </c>
      <c r="Y845" s="238">
        <v>0</v>
      </c>
    </row>
    <row r="846" spans="1:25" ht="15" hidden="1" x14ac:dyDescent="0.2">
      <c r="A846" s="21">
        <v>34</v>
      </c>
      <c r="B846" s="5">
        <v>30</v>
      </c>
      <c r="C846" s="28">
        <f t="shared" si="36"/>
        <v>1387.65</v>
      </c>
      <c r="D846" s="28">
        <f t="shared" si="36"/>
        <v>1331</v>
      </c>
      <c r="E846" s="28">
        <f t="shared" si="36"/>
        <v>980.65000000000009</v>
      </c>
      <c r="F846" s="28">
        <f t="shared" si="36"/>
        <v>715.82500000000005</v>
      </c>
      <c r="G846" s="28">
        <v>0</v>
      </c>
      <c r="I846" s="166"/>
      <c r="J846" s="166"/>
      <c r="K846" s="166"/>
      <c r="L846" s="166"/>
      <c r="U846" s="238">
        <v>0</v>
      </c>
      <c r="V846" s="238">
        <v>0</v>
      </c>
      <c r="W846" s="238">
        <v>0</v>
      </c>
      <c r="X846" s="238">
        <v>0</v>
      </c>
      <c r="Y846" s="238">
        <v>0</v>
      </c>
    </row>
    <row r="847" spans="1:25" ht="15" hidden="1" x14ac:dyDescent="0.2">
      <c r="A847" s="21">
        <v>35</v>
      </c>
      <c r="B847" s="5">
        <v>35</v>
      </c>
      <c r="C847" s="28">
        <f t="shared" si="36"/>
        <v>1570.2500000000002</v>
      </c>
      <c r="D847" s="28">
        <f t="shared" si="36"/>
        <v>1506.45</v>
      </c>
      <c r="E847" s="28">
        <f t="shared" si="36"/>
        <v>1097.8000000000002</v>
      </c>
      <c r="F847" s="28">
        <f t="shared" si="36"/>
        <v>801.90000000000009</v>
      </c>
      <c r="G847" s="28">
        <v>0</v>
      </c>
      <c r="I847" s="166"/>
      <c r="J847" s="166"/>
      <c r="K847" s="166"/>
      <c r="L847" s="166"/>
      <c r="U847" s="238">
        <v>0</v>
      </c>
      <c r="V847" s="238">
        <v>0</v>
      </c>
      <c r="W847" s="238">
        <v>0</v>
      </c>
      <c r="X847" s="238">
        <v>0</v>
      </c>
      <c r="Y847" s="238">
        <v>0</v>
      </c>
    </row>
    <row r="848" spans="1:25" ht="15" hidden="1" x14ac:dyDescent="0.2">
      <c r="A848" s="21">
        <v>36</v>
      </c>
      <c r="B848" s="5">
        <v>35</v>
      </c>
      <c r="C848" s="28">
        <f t="shared" si="36"/>
        <v>1570.2500000000002</v>
      </c>
      <c r="D848" s="28">
        <f t="shared" si="36"/>
        <v>1506.45</v>
      </c>
      <c r="E848" s="28">
        <f t="shared" si="36"/>
        <v>1097.8000000000002</v>
      </c>
      <c r="F848" s="28">
        <f t="shared" si="36"/>
        <v>801.90000000000009</v>
      </c>
      <c r="G848" s="28">
        <v>0</v>
      </c>
      <c r="I848" s="166"/>
      <c r="J848" s="166"/>
      <c r="K848" s="166"/>
      <c r="L848" s="166"/>
      <c r="U848" s="238">
        <v>0</v>
      </c>
      <c r="V848" s="238">
        <v>0</v>
      </c>
      <c r="W848" s="238">
        <v>0</v>
      </c>
      <c r="X848" s="238">
        <v>0</v>
      </c>
      <c r="Y848" s="238">
        <v>0</v>
      </c>
    </row>
    <row r="849" spans="1:25" ht="15" hidden="1" x14ac:dyDescent="0.2">
      <c r="A849" s="21">
        <v>37</v>
      </c>
      <c r="B849" s="5">
        <v>35</v>
      </c>
      <c r="C849" s="28">
        <f t="shared" si="36"/>
        <v>1570.2500000000002</v>
      </c>
      <c r="D849" s="28">
        <f t="shared" si="36"/>
        <v>1506.45</v>
      </c>
      <c r="E849" s="28">
        <f t="shared" si="36"/>
        <v>1097.8000000000002</v>
      </c>
      <c r="F849" s="28">
        <f t="shared" si="36"/>
        <v>801.90000000000009</v>
      </c>
      <c r="G849" s="28">
        <v>0</v>
      </c>
      <c r="I849" s="166"/>
      <c r="J849" s="166"/>
      <c r="K849" s="166"/>
      <c r="L849" s="166"/>
      <c r="U849" s="238">
        <v>0</v>
      </c>
      <c r="V849" s="238">
        <v>0</v>
      </c>
      <c r="W849" s="238">
        <v>0</v>
      </c>
      <c r="X849" s="238">
        <v>0</v>
      </c>
      <c r="Y849" s="238">
        <v>0</v>
      </c>
    </row>
    <row r="850" spans="1:25" ht="15" hidden="1" x14ac:dyDescent="0.2">
      <c r="A850" s="21">
        <v>38</v>
      </c>
      <c r="B850" s="5">
        <v>35</v>
      </c>
      <c r="C850" s="28">
        <f t="shared" si="36"/>
        <v>1570.2500000000002</v>
      </c>
      <c r="D850" s="28">
        <f t="shared" si="36"/>
        <v>1506.45</v>
      </c>
      <c r="E850" s="28">
        <f t="shared" si="36"/>
        <v>1097.8000000000002</v>
      </c>
      <c r="F850" s="28">
        <f t="shared" si="36"/>
        <v>801.90000000000009</v>
      </c>
      <c r="G850" s="28">
        <v>0</v>
      </c>
      <c r="I850" s="166"/>
      <c r="J850" s="166"/>
      <c r="K850" s="166"/>
      <c r="L850" s="166"/>
      <c r="U850" s="238">
        <v>0</v>
      </c>
      <c r="V850" s="238">
        <v>0</v>
      </c>
      <c r="W850" s="238">
        <v>0</v>
      </c>
      <c r="X850" s="238">
        <v>0</v>
      </c>
      <c r="Y850" s="238">
        <v>0</v>
      </c>
    </row>
    <row r="851" spans="1:25" ht="15" hidden="1" x14ac:dyDescent="0.2">
      <c r="A851" s="21">
        <v>39</v>
      </c>
      <c r="B851" s="5">
        <v>35</v>
      </c>
      <c r="C851" s="28">
        <f t="shared" si="36"/>
        <v>1570.2500000000002</v>
      </c>
      <c r="D851" s="28">
        <f t="shared" si="36"/>
        <v>1506.45</v>
      </c>
      <c r="E851" s="28">
        <f t="shared" si="36"/>
        <v>1097.8000000000002</v>
      </c>
      <c r="F851" s="28">
        <f t="shared" si="36"/>
        <v>801.90000000000009</v>
      </c>
      <c r="G851" s="28">
        <v>0</v>
      </c>
      <c r="I851" s="166"/>
      <c r="J851" s="166"/>
      <c r="K851" s="166"/>
      <c r="L851" s="166"/>
      <c r="U851" s="238">
        <v>0</v>
      </c>
      <c r="V851" s="238">
        <v>0</v>
      </c>
      <c r="W851" s="238">
        <v>0</v>
      </c>
      <c r="X851" s="238">
        <v>0</v>
      </c>
      <c r="Y851" s="238">
        <v>0</v>
      </c>
    </row>
    <row r="852" spans="1:25" ht="15" hidden="1" x14ac:dyDescent="0.2">
      <c r="A852" s="21">
        <v>40</v>
      </c>
      <c r="B852" s="5">
        <v>40</v>
      </c>
      <c r="C852" s="28">
        <f t="shared" si="36"/>
        <v>1840.3000000000002</v>
      </c>
      <c r="D852" s="28">
        <f t="shared" si="36"/>
        <v>1765.7750000000001</v>
      </c>
      <c r="E852" s="28">
        <f t="shared" si="36"/>
        <v>1275.7250000000001</v>
      </c>
      <c r="F852" s="28">
        <f t="shared" si="36"/>
        <v>931.7</v>
      </c>
      <c r="G852" s="28">
        <v>0</v>
      </c>
      <c r="I852" s="166"/>
      <c r="J852" s="166"/>
      <c r="K852" s="166"/>
      <c r="L852" s="166"/>
      <c r="U852" s="238">
        <v>0</v>
      </c>
      <c r="V852" s="238">
        <v>0</v>
      </c>
      <c r="W852" s="238">
        <v>0</v>
      </c>
      <c r="X852" s="238">
        <v>0</v>
      </c>
      <c r="Y852" s="238">
        <v>0</v>
      </c>
    </row>
    <row r="853" spans="1:25" ht="15" hidden="1" x14ac:dyDescent="0.2">
      <c r="A853" s="21">
        <v>41</v>
      </c>
      <c r="B853" s="5">
        <v>40</v>
      </c>
      <c r="C853" s="28">
        <f t="shared" si="36"/>
        <v>1840.3000000000002</v>
      </c>
      <c r="D853" s="28">
        <f t="shared" si="36"/>
        <v>1765.7750000000001</v>
      </c>
      <c r="E853" s="28">
        <f t="shared" si="36"/>
        <v>1275.7250000000001</v>
      </c>
      <c r="F853" s="28">
        <f t="shared" si="36"/>
        <v>931.7</v>
      </c>
      <c r="G853" s="28">
        <v>0</v>
      </c>
      <c r="I853" s="166"/>
      <c r="J853" s="166"/>
      <c r="K853" s="166"/>
      <c r="L853" s="166"/>
      <c r="U853" s="238">
        <v>0</v>
      </c>
      <c r="V853" s="238">
        <v>0</v>
      </c>
      <c r="W853" s="238">
        <v>0</v>
      </c>
      <c r="X853" s="238">
        <v>0</v>
      </c>
      <c r="Y853" s="238">
        <v>0</v>
      </c>
    </row>
    <row r="854" spans="1:25" ht="15" hidden="1" x14ac:dyDescent="0.2">
      <c r="A854" s="21">
        <v>42</v>
      </c>
      <c r="B854" s="5">
        <v>40</v>
      </c>
      <c r="C854" s="28">
        <f t="shared" si="36"/>
        <v>1840.3000000000002</v>
      </c>
      <c r="D854" s="28">
        <f t="shared" si="36"/>
        <v>1765.7750000000001</v>
      </c>
      <c r="E854" s="28">
        <f t="shared" si="36"/>
        <v>1275.7250000000001</v>
      </c>
      <c r="F854" s="28">
        <f t="shared" si="36"/>
        <v>931.7</v>
      </c>
      <c r="G854" s="28">
        <v>0</v>
      </c>
      <c r="I854" s="166"/>
      <c r="J854" s="166"/>
      <c r="K854" s="166"/>
      <c r="L854" s="166"/>
      <c r="U854" s="238">
        <v>0</v>
      </c>
      <c r="V854" s="238">
        <v>0</v>
      </c>
      <c r="W854" s="238">
        <v>0</v>
      </c>
      <c r="X854" s="238">
        <v>0</v>
      </c>
      <c r="Y854" s="238">
        <v>0</v>
      </c>
    </row>
    <row r="855" spans="1:25" ht="15" hidden="1" x14ac:dyDescent="0.2">
      <c r="A855" s="21">
        <v>43</v>
      </c>
      <c r="B855" s="5">
        <v>40</v>
      </c>
      <c r="C855" s="28">
        <f t="shared" si="36"/>
        <v>1840.3000000000002</v>
      </c>
      <c r="D855" s="28">
        <f t="shared" si="36"/>
        <v>1765.7750000000001</v>
      </c>
      <c r="E855" s="28">
        <f t="shared" si="36"/>
        <v>1275.7250000000001</v>
      </c>
      <c r="F855" s="28">
        <f t="shared" si="36"/>
        <v>931.7</v>
      </c>
      <c r="G855" s="28">
        <v>0</v>
      </c>
      <c r="I855" s="166"/>
      <c r="J855" s="166"/>
      <c r="K855" s="166"/>
      <c r="L855" s="166"/>
      <c r="U855" s="238">
        <v>0</v>
      </c>
      <c r="V855" s="238">
        <v>0</v>
      </c>
      <c r="W855" s="238">
        <v>0</v>
      </c>
      <c r="X855" s="238">
        <v>0</v>
      </c>
      <c r="Y855" s="238">
        <v>0</v>
      </c>
    </row>
    <row r="856" spans="1:25" ht="15" hidden="1" x14ac:dyDescent="0.2">
      <c r="A856" s="21">
        <v>44</v>
      </c>
      <c r="B856" s="5">
        <v>40</v>
      </c>
      <c r="C856" s="28">
        <f t="shared" si="36"/>
        <v>1840.3000000000002</v>
      </c>
      <c r="D856" s="28">
        <f t="shared" si="36"/>
        <v>1765.7750000000001</v>
      </c>
      <c r="E856" s="28">
        <f t="shared" si="36"/>
        <v>1275.7250000000001</v>
      </c>
      <c r="F856" s="28">
        <f t="shared" si="36"/>
        <v>931.7</v>
      </c>
      <c r="G856" s="28">
        <v>0</v>
      </c>
      <c r="I856" s="166"/>
      <c r="J856" s="166"/>
      <c r="K856" s="166"/>
      <c r="L856" s="166"/>
      <c r="U856" s="238">
        <v>0</v>
      </c>
      <c r="V856" s="238">
        <v>0</v>
      </c>
      <c r="W856" s="238">
        <v>0</v>
      </c>
      <c r="X856" s="238">
        <v>0</v>
      </c>
      <c r="Y856" s="238">
        <v>0</v>
      </c>
    </row>
    <row r="857" spans="1:25" ht="15" hidden="1" x14ac:dyDescent="0.2">
      <c r="A857" s="21">
        <v>45</v>
      </c>
      <c r="B857" s="5">
        <v>45</v>
      </c>
      <c r="C857" s="28">
        <f t="shared" si="36"/>
        <v>2082.8500000000004</v>
      </c>
      <c r="D857" s="28">
        <f t="shared" si="36"/>
        <v>1998.15</v>
      </c>
      <c r="E857" s="28">
        <f t="shared" si="36"/>
        <v>1436.0500000000002</v>
      </c>
      <c r="F857" s="28">
        <f t="shared" si="36"/>
        <v>1049.125</v>
      </c>
      <c r="G857" s="28">
        <v>0</v>
      </c>
      <c r="I857" s="166"/>
      <c r="J857" s="166"/>
      <c r="K857" s="166"/>
      <c r="L857" s="166"/>
      <c r="U857" s="238">
        <v>0</v>
      </c>
      <c r="V857" s="238">
        <v>0</v>
      </c>
      <c r="W857" s="238">
        <v>0</v>
      </c>
      <c r="X857" s="238">
        <v>0</v>
      </c>
      <c r="Y857" s="238">
        <v>0</v>
      </c>
    </row>
    <row r="858" spans="1:25" ht="15" hidden="1" x14ac:dyDescent="0.2">
      <c r="A858" s="21">
        <v>46</v>
      </c>
      <c r="B858" s="5">
        <v>45</v>
      </c>
      <c r="C858" s="28">
        <f t="shared" si="36"/>
        <v>2082.8500000000004</v>
      </c>
      <c r="D858" s="28">
        <f t="shared" si="36"/>
        <v>1998.15</v>
      </c>
      <c r="E858" s="28">
        <f t="shared" si="36"/>
        <v>1436.0500000000002</v>
      </c>
      <c r="F858" s="28">
        <f t="shared" si="36"/>
        <v>1049.125</v>
      </c>
      <c r="G858" s="28">
        <v>0</v>
      </c>
      <c r="I858" s="166"/>
      <c r="J858" s="166"/>
      <c r="K858" s="166"/>
      <c r="L858" s="166"/>
      <c r="U858" s="238">
        <v>0</v>
      </c>
      <c r="V858" s="238">
        <v>0</v>
      </c>
      <c r="W858" s="238">
        <v>0</v>
      </c>
      <c r="X858" s="238">
        <v>0</v>
      </c>
      <c r="Y858" s="238">
        <v>0</v>
      </c>
    </row>
    <row r="859" spans="1:25" ht="15" hidden="1" x14ac:dyDescent="0.2">
      <c r="A859" s="21">
        <v>47</v>
      </c>
      <c r="B859" s="5">
        <v>45</v>
      </c>
      <c r="C859" s="28">
        <f t="shared" si="36"/>
        <v>2082.8500000000004</v>
      </c>
      <c r="D859" s="28">
        <f t="shared" si="36"/>
        <v>1998.15</v>
      </c>
      <c r="E859" s="28">
        <f t="shared" si="36"/>
        <v>1436.0500000000002</v>
      </c>
      <c r="F859" s="28">
        <f t="shared" si="36"/>
        <v>1049.125</v>
      </c>
      <c r="G859" s="28">
        <v>0</v>
      </c>
      <c r="I859" s="166"/>
      <c r="J859" s="166"/>
      <c r="K859" s="166"/>
      <c r="L859" s="166"/>
      <c r="U859" s="238">
        <v>0</v>
      </c>
      <c r="V859" s="238">
        <v>0</v>
      </c>
      <c r="W859" s="238">
        <v>0</v>
      </c>
      <c r="X859" s="238">
        <v>0</v>
      </c>
      <c r="Y859" s="238">
        <v>0</v>
      </c>
    </row>
    <row r="860" spans="1:25" ht="15" hidden="1" x14ac:dyDescent="0.2">
      <c r="A860" s="21">
        <v>48</v>
      </c>
      <c r="B860" s="5">
        <v>45</v>
      </c>
      <c r="C860" s="28">
        <f t="shared" si="36"/>
        <v>2082.8500000000004</v>
      </c>
      <c r="D860" s="28">
        <f t="shared" si="36"/>
        <v>1998.15</v>
      </c>
      <c r="E860" s="28">
        <f t="shared" si="36"/>
        <v>1436.0500000000002</v>
      </c>
      <c r="F860" s="28">
        <f t="shared" si="36"/>
        <v>1049.125</v>
      </c>
      <c r="G860" s="28">
        <v>0</v>
      </c>
      <c r="I860" s="166"/>
      <c r="J860" s="166"/>
      <c r="K860" s="166"/>
      <c r="L860" s="166"/>
      <c r="U860" s="238">
        <v>0</v>
      </c>
      <c r="V860" s="238">
        <v>0</v>
      </c>
      <c r="W860" s="238">
        <v>0</v>
      </c>
      <c r="X860" s="238">
        <v>0</v>
      </c>
      <c r="Y860" s="238">
        <v>0</v>
      </c>
    </row>
    <row r="861" spans="1:25" ht="15" hidden="1" x14ac:dyDescent="0.2">
      <c r="A861" s="21">
        <v>49</v>
      </c>
      <c r="B861" s="5">
        <v>45</v>
      </c>
      <c r="C861" s="28">
        <f t="shared" si="36"/>
        <v>2082.8500000000004</v>
      </c>
      <c r="D861" s="28">
        <f t="shared" si="36"/>
        <v>1998.15</v>
      </c>
      <c r="E861" s="28">
        <f t="shared" si="36"/>
        <v>1436.0500000000002</v>
      </c>
      <c r="F861" s="28">
        <f t="shared" si="36"/>
        <v>1049.125</v>
      </c>
      <c r="G861" s="28">
        <v>0</v>
      </c>
      <c r="I861" s="166"/>
      <c r="J861" s="166"/>
      <c r="K861" s="166"/>
      <c r="L861" s="166"/>
      <c r="U861" s="238">
        <v>0</v>
      </c>
      <c r="V861" s="238">
        <v>0</v>
      </c>
      <c r="W861" s="238">
        <v>0</v>
      </c>
      <c r="X861" s="238">
        <v>0</v>
      </c>
      <c r="Y861" s="238">
        <v>0</v>
      </c>
    </row>
    <row r="862" spans="1:25" ht="15" hidden="1" x14ac:dyDescent="0.2">
      <c r="A862" s="21">
        <v>50</v>
      </c>
      <c r="B862" s="5">
        <v>50</v>
      </c>
      <c r="C862" s="28">
        <f t="shared" si="36"/>
        <v>2432.1000000000004</v>
      </c>
      <c r="D862" s="28">
        <f t="shared" si="36"/>
        <v>2333.1000000000004</v>
      </c>
      <c r="E862" s="28">
        <f t="shared" si="36"/>
        <v>1670.075</v>
      </c>
      <c r="F862" s="28">
        <f t="shared" si="36"/>
        <v>1219.9000000000001</v>
      </c>
      <c r="G862" s="28">
        <v>0</v>
      </c>
      <c r="I862" s="166"/>
      <c r="J862" s="166"/>
      <c r="K862" s="166"/>
      <c r="L862" s="166"/>
      <c r="U862" s="238">
        <v>0</v>
      </c>
      <c r="V862" s="238">
        <v>0</v>
      </c>
      <c r="W862" s="238">
        <v>0</v>
      </c>
      <c r="X862" s="238">
        <v>0</v>
      </c>
      <c r="Y862" s="238">
        <v>0</v>
      </c>
    </row>
    <row r="863" spans="1:25" ht="15" hidden="1" x14ac:dyDescent="0.2">
      <c r="A863" s="21">
        <v>51</v>
      </c>
      <c r="B863" s="5">
        <v>50</v>
      </c>
      <c r="C863" s="28">
        <f t="shared" si="36"/>
        <v>2432.1000000000004</v>
      </c>
      <c r="D863" s="28">
        <f t="shared" si="36"/>
        <v>2333.1000000000004</v>
      </c>
      <c r="E863" s="28">
        <f t="shared" si="36"/>
        <v>1670.075</v>
      </c>
      <c r="F863" s="28">
        <f t="shared" si="36"/>
        <v>1219.9000000000001</v>
      </c>
      <c r="G863" s="28">
        <v>0</v>
      </c>
      <c r="I863" s="166"/>
      <c r="J863" s="166"/>
      <c r="K863" s="166"/>
      <c r="L863" s="166"/>
      <c r="U863" s="238">
        <v>0</v>
      </c>
      <c r="V863" s="238">
        <v>0</v>
      </c>
      <c r="W863" s="238">
        <v>0</v>
      </c>
      <c r="X863" s="238">
        <v>0</v>
      </c>
      <c r="Y863" s="238">
        <v>0</v>
      </c>
    </row>
    <row r="864" spans="1:25" ht="15" hidden="1" x14ac:dyDescent="0.2">
      <c r="A864" s="21">
        <v>52</v>
      </c>
      <c r="B864" s="5">
        <v>50</v>
      </c>
      <c r="C864" s="28">
        <f t="shared" si="36"/>
        <v>2432.1000000000004</v>
      </c>
      <c r="D864" s="28">
        <f t="shared" si="36"/>
        <v>2333.1000000000004</v>
      </c>
      <c r="E864" s="28">
        <f t="shared" si="36"/>
        <v>1670.075</v>
      </c>
      <c r="F864" s="28">
        <f t="shared" si="36"/>
        <v>1219.9000000000001</v>
      </c>
      <c r="G864" s="28">
        <v>0</v>
      </c>
      <c r="I864" s="166"/>
      <c r="J864" s="166"/>
      <c r="K864" s="166"/>
      <c r="L864" s="166"/>
      <c r="U864" s="238">
        <v>0</v>
      </c>
      <c r="V864" s="238">
        <v>0</v>
      </c>
      <c r="W864" s="238">
        <v>0</v>
      </c>
      <c r="X864" s="238">
        <v>0</v>
      </c>
      <c r="Y864" s="238">
        <v>0</v>
      </c>
    </row>
    <row r="865" spans="1:25" ht="15" hidden="1" x14ac:dyDescent="0.2">
      <c r="A865" s="21">
        <v>53</v>
      </c>
      <c r="B865" s="5">
        <v>50</v>
      </c>
      <c r="C865" s="28">
        <f t="shared" si="36"/>
        <v>2432.1000000000004</v>
      </c>
      <c r="D865" s="28">
        <f t="shared" si="36"/>
        <v>2333.1000000000004</v>
      </c>
      <c r="E865" s="28">
        <f t="shared" si="36"/>
        <v>1670.075</v>
      </c>
      <c r="F865" s="28">
        <f t="shared" si="36"/>
        <v>1219.9000000000001</v>
      </c>
      <c r="G865" s="28">
        <v>0</v>
      </c>
      <c r="I865" s="166"/>
      <c r="J865" s="166"/>
      <c r="K865" s="166"/>
      <c r="L865" s="166"/>
      <c r="U865" s="238">
        <v>0</v>
      </c>
      <c r="V865" s="238">
        <v>0</v>
      </c>
      <c r="W865" s="238">
        <v>0</v>
      </c>
      <c r="X865" s="238">
        <v>0</v>
      </c>
      <c r="Y865" s="238">
        <v>0</v>
      </c>
    </row>
    <row r="866" spans="1:25" ht="15" hidden="1" x14ac:dyDescent="0.2">
      <c r="A866" s="21">
        <v>54</v>
      </c>
      <c r="B866" s="5">
        <v>50</v>
      </c>
      <c r="C866" s="28">
        <f t="shared" si="36"/>
        <v>2432.1000000000004</v>
      </c>
      <c r="D866" s="28">
        <f t="shared" si="36"/>
        <v>2333.1000000000004</v>
      </c>
      <c r="E866" s="28">
        <f t="shared" si="36"/>
        <v>1670.075</v>
      </c>
      <c r="F866" s="28">
        <f t="shared" si="36"/>
        <v>1219.9000000000001</v>
      </c>
      <c r="G866" s="28">
        <v>0</v>
      </c>
      <c r="I866" s="166"/>
      <c r="J866" s="166"/>
      <c r="K866" s="166"/>
      <c r="L866" s="166"/>
      <c r="U866" s="238">
        <v>0</v>
      </c>
      <c r="V866" s="238">
        <v>0</v>
      </c>
      <c r="W866" s="238">
        <v>0</v>
      </c>
      <c r="X866" s="238">
        <v>0</v>
      </c>
      <c r="Y866" s="238">
        <v>0</v>
      </c>
    </row>
    <row r="867" spans="1:25" ht="15" hidden="1" x14ac:dyDescent="0.2">
      <c r="A867" s="21">
        <v>55</v>
      </c>
      <c r="B867" s="239">
        <v>55</v>
      </c>
      <c r="C867" s="28">
        <f t="shared" si="36"/>
        <v>2743.4</v>
      </c>
      <c r="D867" s="28">
        <f t="shared" si="36"/>
        <v>2632.0250000000001</v>
      </c>
      <c r="E867" s="28">
        <f t="shared" si="36"/>
        <v>1879.075</v>
      </c>
      <c r="F867" s="28">
        <f t="shared" si="36"/>
        <v>1372.5250000000001</v>
      </c>
      <c r="G867" s="28">
        <v>0</v>
      </c>
      <c r="I867" s="166"/>
      <c r="J867" s="166"/>
      <c r="K867" s="166"/>
      <c r="L867" s="166"/>
      <c r="U867" s="238">
        <v>0</v>
      </c>
      <c r="V867" s="238">
        <v>0</v>
      </c>
      <c r="W867" s="238">
        <v>0</v>
      </c>
      <c r="X867" s="238">
        <v>0</v>
      </c>
      <c r="Y867" s="238">
        <v>0</v>
      </c>
    </row>
    <row r="868" spans="1:25" ht="15" hidden="1" x14ac:dyDescent="0.2">
      <c r="A868" s="21">
        <v>56</v>
      </c>
      <c r="B868" s="239">
        <v>55</v>
      </c>
      <c r="C868" s="28">
        <f t="shared" si="36"/>
        <v>2743.4</v>
      </c>
      <c r="D868" s="28">
        <f t="shared" si="36"/>
        <v>2632.0250000000001</v>
      </c>
      <c r="E868" s="28">
        <f t="shared" si="36"/>
        <v>1879.075</v>
      </c>
      <c r="F868" s="28">
        <f t="shared" si="36"/>
        <v>1372.5250000000001</v>
      </c>
      <c r="G868" s="28">
        <v>0</v>
      </c>
      <c r="I868" s="166"/>
      <c r="J868" s="166"/>
      <c r="K868" s="166"/>
      <c r="L868" s="166"/>
      <c r="U868" s="238">
        <v>0</v>
      </c>
      <c r="V868" s="238">
        <v>0</v>
      </c>
      <c r="W868" s="238">
        <v>0</v>
      </c>
      <c r="X868" s="238">
        <v>0</v>
      </c>
      <c r="Y868" s="238">
        <v>0</v>
      </c>
    </row>
    <row r="869" spans="1:25" ht="15" hidden="1" x14ac:dyDescent="0.2">
      <c r="A869" s="21">
        <v>57</v>
      </c>
      <c r="B869" s="239">
        <v>55</v>
      </c>
      <c r="C869" s="28">
        <f t="shared" si="36"/>
        <v>2743.4</v>
      </c>
      <c r="D869" s="28">
        <f t="shared" si="36"/>
        <v>2632.0250000000001</v>
      </c>
      <c r="E869" s="28">
        <f t="shared" si="36"/>
        <v>1879.075</v>
      </c>
      <c r="F869" s="28">
        <f t="shared" si="36"/>
        <v>1372.5250000000001</v>
      </c>
      <c r="G869" s="28">
        <v>0</v>
      </c>
      <c r="I869" s="166"/>
      <c r="J869" s="166"/>
      <c r="K869" s="166"/>
      <c r="L869" s="166"/>
      <c r="U869" s="238">
        <v>0</v>
      </c>
      <c r="V869" s="238">
        <v>0</v>
      </c>
      <c r="W869" s="238">
        <v>0</v>
      </c>
      <c r="X869" s="238">
        <v>0</v>
      </c>
      <c r="Y869" s="238">
        <v>0</v>
      </c>
    </row>
    <row r="870" spans="1:25" ht="15" hidden="1" x14ac:dyDescent="0.2">
      <c r="A870" s="21">
        <v>58</v>
      </c>
      <c r="B870" s="239">
        <v>55</v>
      </c>
      <c r="C870" s="28">
        <f t="shared" si="36"/>
        <v>2743.4</v>
      </c>
      <c r="D870" s="28">
        <f t="shared" si="36"/>
        <v>2632.0250000000001</v>
      </c>
      <c r="E870" s="28">
        <f t="shared" si="36"/>
        <v>1879.075</v>
      </c>
      <c r="F870" s="28">
        <f t="shared" si="36"/>
        <v>1372.5250000000001</v>
      </c>
      <c r="G870" s="28">
        <v>0</v>
      </c>
      <c r="I870" s="166"/>
      <c r="J870" s="166"/>
      <c r="K870" s="166"/>
      <c r="L870" s="166"/>
      <c r="U870" s="238">
        <v>0</v>
      </c>
      <c r="V870" s="238">
        <v>0</v>
      </c>
      <c r="W870" s="238">
        <v>0</v>
      </c>
      <c r="X870" s="238">
        <v>0</v>
      </c>
      <c r="Y870" s="238">
        <v>0</v>
      </c>
    </row>
    <row r="871" spans="1:25" ht="15" hidden="1" x14ac:dyDescent="0.2">
      <c r="A871" s="21">
        <v>59</v>
      </c>
      <c r="B871" s="239">
        <v>55</v>
      </c>
      <c r="C871" s="28">
        <f t="shared" si="36"/>
        <v>2743.4</v>
      </c>
      <c r="D871" s="28">
        <f t="shared" si="36"/>
        <v>2632.0250000000001</v>
      </c>
      <c r="E871" s="28">
        <f t="shared" si="36"/>
        <v>1879.075</v>
      </c>
      <c r="F871" s="28">
        <f t="shared" si="36"/>
        <v>1372.5250000000001</v>
      </c>
      <c r="G871" s="28">
        <v>0</v>
      </c>
      <c r="I871" s="166"/>
      <c r="J871" s="166"/>
      <c r="K871" s="166"/>
      <c r="L871" s="166"/>
      <c r="U871" s="238">
        <v>0</v>
      </c>
      <c r="V871" s="238">
        <v>0</v>
      </c>
      <c r="W871" s="238">
        <v>0</v>
      </c>
      <c r="X871" s="238">
        <v>0</v>
      </c>
      <c r="Y871" s="238">
        <v>0</v>
      </c>
    </row>
    <row r="872" spans="1:25" ht="15" hidden="1" x14ac:dyDescent="0.2">
      <c r="A872" s="21">
        <v>60</v>
      </c>
      <c r="B872" s="239">
        <v>60</v>
      </c>
      <c r="C872" s="28">
        <f t="shared" si="36"/>
        <v>2950.2000000000003</v>
      </c>
      <c r="D872" s="28">
        <f t="shared" si="36"/>
        <v>2830.5750000000003</v>
      </c>
      <c r="E872" s="28">
        <f t="shared" si="36"/>
        <v>2019.6000000000001</v>
      </c>
      <c r="F872" s="28">
        <f t="shared" si="36"/>
        <v>1474.2750000000001</v>
      </c>
      <c r="G872" s="28">
        <v>0</v>
      </c>
      <c r="I872" s="166"/>
      <c r="J872" s="166"/>
      <c r="K872" s="166"/>
      <c r="L872" s="166"/>
      <c r="U872" s="238">
        <v>0</v>
      </c>
      <c r="V872" s="238">
        <v>0</v>
      </c>
      <c r="W872" s="238">
        <v>0</v>
      </c>
      <c r="X872" s="238">
        <v>0</v>
      </c>
      <c r="Y872" s="238">
        <v>0</v>
      </c>
    </row>
    <row r="873" spans="1:25" ht="15" hidden="1" x14ac:dyDescent="0.2">
      <c r="A873" s="21">
        <v>61</v>
      </c>
      <c r="B873" s="239">
        <v>61</v>
      </c>
      <c r="C873" s="28">
        <f t="shared" si="36"/>
        <v>3363.5250000000001</v>
      </c>
      <c r="D873" s="28">
        <f t="shared" si="36"/>
        <v>3226.8500000000004</v>
      </c>
      <c r="E873" s="28">
        <f t="shared" si="36"/>
        <v>2299.8250000000003</v>
      </c>
      <c r="F873" s="28">
        <f t="shared" si="36"/>
        <v>1679.7</v>
      </c>
      <c r="G873" s="28">
        <v>0</v>
      </c>
      <c r="I873" s="166"/>
      <c r="J873" s="166"/>
      <c r="K873" s="166"/>
      <c r="L873" s="166"/>
      <c r="U873" s="238">
        <v>0</v>
      </c>
      <c r="V873" s="238">
        <v>0</v>
      </c>
      <c r="W873" s="238">
        <v>0</v>
      </c>
      <c r="X873" s="238">
        <v>0</v>
      </c>
      <c r="Y873" s="238">
        <v>0</v>
      </c>
    </row>
    <row r="874" spans="1:25" ht="15" hidden="1" x14ac:dyDescent="0.2">
      <c r="A874" s="21">
        <v>62</v>
      </c>
      <c r="B874" s="239">
        <v>62</v>
      </c>
      <c r="C874" s="28">
        <f t="shared" si="36"/>
        <v>3760.3500000000004</v>
      </c>
      <c r="D874" s="28">
        <f t="shared" si="36"/>
        <v>3608.0000000000005</v>
      </c>
      <c r="E874" s="28">
        <f t="shared" si="36"/>
        <v>2570.9750000000004</v>
      </c>
      <c r="F874" s="28">
        <f t="shared" si="36"/>
        <v>1876.8750000000002</v>
      </c>
      <c r="G874" s="28">
        <v>0</v>
      </c>
      <c r="I874" s="166"/>
      <c r="J874" s="166"/>
      <c r="K874" s="166"/>
      <c r="L874" s="166"/>
      <c r="U874" s="238">
        <v>0</v>
      </c>
      <c r="V874" s="238">
        <v>0</v>
      </c>
      <c r="W874" s="238">
        <v>0</v>
      </c>
      <c r="X874" s="238">
        <v>0</v>
      </c>
      <c r="Y874" s="238">
        <v>0</v>
      </c>
    </row>
    <row r="875" spans="1:25" ht="15" hidden="1" x14ac:dyDescent="0.2">
      <c r="A875" s="21">
        <v>63</v>
      </c>
      <c r="B875" s="239">
        <v>63</v>
      </c>
      <c r="C875" s="28">
        <f t="shared" si="36"/>
        <v>4187.9750000000004</v>
      </c>
      <c r="D875" s="28">
        <f t="shared" si="36"/>
        <v>4018.3</v>
      </c>
      <c r="E875" s="28">
        <f t="shared" si="36"/>
        <v>2863.3</v>
      </c>
      <c r="F875" s="28">
        <f t="shared" si="36"/>
        <v>2090.8250000000003</v>
      </c>
      <c r="G875" s="28">
        <v>0</v>
      </c>
      <c r="I875" s="166"/>
      <c r="J875" s="166"/>
      <c r="K875" s="166"/>
      <c r="L875" s="166"/>
      <c r="U875" s="238">
        <v>0</v>
      </c>
      <c r="V875" s="238">
        <v>0</v>
      </c>
      <c r="W875" s="238">
        <v>0</v>
      </c>
      <c r="X875" s="238">
        <v>0</v>
      </c>
      <c r="Y875" s="238">
        <v>0</v>
      </c>
    </row>
    <row r="876" spans="1:25" ht="15" hidden="1" x14ac:dyDescent="0.2">
      <c r="A876" s="21">
        <v>64</v>
      </c>
      <c r="B876" s="239">
        <v>64</v>
      </c>
      <c r="C876" s="28">
        <f t="shared" si="36"/>
        <v>4645.0250000000005</v>
      </c>
      <c r="D876" s="28">
        <f t="shared" si="36"/>
        <v>4457.4750000000004</v>
      </c>
      <c r="E876" s="28">
        <f t="shared" si="36"/>
        <v>3177.3500000000004</v>
      </c>
      <c r="F876" s="28">
        <f t="shared" si="36"/>
        <v>2320.1750000000002</v>
      </c>
      <c r="G876" s="28">
        <v>0</v>
      </c>
      <c r="I876" s="166"/>
      <c r="J876" s="166"/>
      <c r="K876" s="166"/>
      <c r="L876" s="166"/>
      <c r="U876" s="238">
        <v>0</v>
      </c>
      <c r="V876" s="238">
        <v>0</v>
      </c>
      <c r="W876" s="238">
        <v>0</v>
      </c>
      <c r="X876" s="238">
        <v>0</v>
      </c>
      <c r="Y876" s="238">
        <v>0</v>
      </c>
    </row>
    <row r="877" spans="1:25" ht="15" hidden="1" x14ac:dyDescent="0.2">
      <c r="A877" s="21">
        <v>65</v>
      </c>
      <c r="B877" s="239">
        <v>65</v>
      </c>
      <c r="C877" s="28">
        <f t="shared" si="36"/>
        <v>5133.4250000000002</v>
      </c>
      <c r="D877" s="28">
        <f t="shared" si="36"/>
        <v>4925.8</v>
      </c>
      <c r="E877" s="28">
        <f t="shared" si="36"/>
        <v>3513.9500000000003</v>
      </c>
      <c r="F877" s="28">
        <f t="shared" si="36"/>
        <v>2566.3000000000002</v>
      </c>
      <c r="G877" s="28">
        <v>0</v>
      </c>
      <c r="I877" s="166"/>
      <c r="J877" s="166"/>
      <c r="K877" s="166"/>
      <c r="L877" s="166"/>
      <c r="U877" s="238">
        <v>0</v>
      </c>
      <c r="V877" s="238">
        <v>0</v>
      </c>
      <c r="W877" s="238">
        <v>0</v>
      </c>
      <c r="X877" s="238">
        <v>0</v>
      </c>
      <c r="Y877" s="238">
        <v>0</v>
      </c>
    </row>
    <row r="878" spans="1:25" ht="15" hidden="1" x14ac:dyDescent="0.2">
      <c r="A878" s="21">
        <v>66</v>
      </c>
      <c r="B878" s="239">
        <v>66</v>
      </c>
      <c r="C878" s="28">
        <f t="shared" si="36"/>
        <v>5651.5250000000005</v>
      </c>
      <c r="D878" s="28">
        <f t="shared" si="36"/>
        <v>5422.7250000000004</v>
      </c>
      <c r="E878" s="28">
        <f t="shared" si="36"/>
        <v>3871.7250000000004</v>
      </c>
      <c r="F878" s="28">
        <f t="shared" si="36"/>
        <v>2827.2750000000001</v>
      </c>
      <c r="G878" s="28">
        <v>0</v>
      </c>
      <c r="I878" s="166"/>
      <c r="J878" s="166"/>
      <c r="K878" s="166"/>
      <c r="L878" s="166"/>
      <c r="U878" s="238">
        <v>0</v>
      </c>
      <c r="V878" s="238">
        <v>0</v>
      </c>
      <c r="W878" s="238">
        <v>0</v>
      </c>
      <c r="X878" s="238">
        <v>0</v>
      </c>
      <c r="Y878" s="238">
        <v>0</v>
      </c>
    </row>
    <row r="879" spans="1:25" ht="15" hidden="1" x14ac:dyDescent="0.2">
      <c r="A879" s="21">
        <v>67</v>
      </c>
      <c r="B879" s="239">
        <v>67</v>
      </c>
      <c r="C879" s="28">
        <f t="shared" si="36"/>
        <v>6200.1500000000005</v>
      </c>
      <c r="D879" s="28">
        <f t="shared" si="36"/>
        <v>5948.5250000000005</v>
      </c>
      <c r="E879" s="28">
        <f t="shared" si="36"/>
        <v>4251.2250000000004</v>
      </c>
      <c r="F879" s="28">
        <f t="shared" si="36"/>
        <v>3104.7500000000005</v>
      </c>
      <c r="G879" s="28">
        <v>0</v>
      </c>
      <c r="I879" s="166"/>
      <c r="J879" s="166"/>
      <c r="K879" s="166"/>
      <c r="L879" s="166"/>
      <c r="U879" s="238">
        <v>0</v>
      </c>
      <c r="V879" s="238">
        <v>0</v>
      </c>
      <c r="W879" s="238">
        <v>0</v>
      </c>
      <c r="X879" s="238">
        <v>0</v>
      </c>
      <c r="Y879" s="238">
        <v>0</v>
      </c>
    </row>
    <row r="880" spans="1:25" ht="15" hidden="1" x14ac:dyDescent="0.2">
      <c r="A880" s="21">
        <v>68</v>
      </c>
      <c r="B880" s="239">
        <v>68</v>
      </c>
      <c r="C880" s="28">
        <f t="shared" si="36"/>
        <v>6779.0250000000005</v>
      </c>
      <c r="D880" s="28">
        <f t="shared" si="36"/>
        <v>6503.7500000000009</v>
      </c>
      <c r="E880" s="28">
        <f t="shared" si="36"/>
        <v>4652.1750000000002</v>
      </c>
      <c r="F880" s="28">
        <f t="shared" si="36"/>
        <v>3397.3500000000004</v>
      </c>
      <c r="G880" s="28">
        <v>0</v>
      </c>
      <c r="I880" s="166"/>
      <c r="J880" s="166"/>
      <c r="K880" s="166"/>
      <c r="L880" s="166"/>
      <c r="U880" s="238">
        <v>0</v>
      </c>
      <c r="V880" s="238">
        <v>0</v>
      </c>
      <c r="W880" s="238">
        <v>0</v>
      </c>
      <c r="X880" s="238">
        <v>0</v>
      </c>
      <c r="Y880" s="238">
        <v>0</v>
      </c>
    </row>
    <row r="881" spans="1:25" ht="15" hidden="1" x14ac:dyDescent="0.2">
      <c r="A881" s="21">
        <v>69</v>
      </c>
      <c r="B881" s="239">
        <v>69</v>
      </c>
      <c r="C881" s="28">
        <f t="shared" si="36"/>
        <v>7387.05</v>
      </c>
      <c r="D881" s="28">
        <f t="shared" si="36"/>
        <v>7087.85</v>
      </c>
      <c r="E881" s="28">
        <f t="shared" si="36"/>
        <v>5075.9500000000007</v>
      </c>
      <c r="F881" s="28">
        <f t="shared" si="36"/>
        <v>3706.7250000000004</v>
      </c>
      <c r="G881" s="28">
        <v>0</v>
      </c>
      <c r="I881" s="166"/>
      <c r="J881" s="166"/>
      <c r="K881" s="166"/>
      <c r="L881" s="166"/>
      <c r="U881" s="238">
        <v>0</v>
      </c>
      <c r="V881" s="238">
        <v>0</v>
      </c>
      <c r="W881" s="238">
        <v>0</v>
      </c>
      <c r="X881" s="238">
        <v>0</v>
      </c>
      <c r="Y881" s="238">
        <v>0</v>
      </c>
    </row>
    <row r="882" spans="1:25" ht="15" hidden="1" x14ac:dyDescent="0.2">
      <c r="A882" s="21">
        <v>70</v>
      </c>
      <c r="B882" s="239">
        <v>70</v>
      </c>
      <c r="C882" s="28">
        <f t="shared" si="36"/>
        <v>8026.4250000000011</v>
      </c>
      <c r="D882" s="28">
        <f t="shared" si="36"/>
        <v>7701.1</v>
      </c>
      <c r="E882" s="28">
        <f t="shared" si="36"/>
        <v>5520.9000000000005</v>
      </c>
      <c r="F882" s="28">
        <f t="shared" si="36"/>
        <v>4031.2250000000004</v>
      </c>
      <c r="G882" s="28">
        <v>0</v>
      </c>
      <c r="I882" s="166"/>
      <c r="J882" s="166"/>
      <c r="K882" s="166"/>
      <c r="L882" s="166"/>
      <c r="U882" s="238">
        <v>0</v>
      </c>
      <c r="V882" s="238">
        <v>0</v>
      </c>
      <c r="W882" s="238">
        <v>0</v>
      </c>
      <c r="X882" s="238">
        <v>0</v>
      </c>
      <c r="Y882" s="238">
        <v>0</v>
      </c>
    </row>
    <row r="883" spans="1:25" ht="15" hidden="1" x14ac:dyDescent="0.2">
      <c r="A883" s="21">
        <v>71</v>
      </c>
      <c r="B883" s="239">
        <v>71</v>
      </c>
      <c r="C883" s="28">
        <f t="shared" si="36"/>
        <v>8695.2250000000004</v>
      </c>
      <c r="D883" s="28">
        <f t="shared" si="36"/>
        <v>8342.6750000000011</v>
      </c>
      <c r="E883" s="28">
        <f t="shared" si="36"/>
        <v>5988.6750000000002</v>
      </c>
      <c r="F883" s="28">
        <f t="shared" si="36"/>
        <v>4372.7750000000005</v>
      </c>
      <c r="G883" s="28">
        <v>0</v>
      </c>
      <c r="I883" s="166"/>
      <c r="J883" s="166"/>
      <c r="K883" s="166"/>
      <c r="L883" s="166"/>
      <c r="U883" s="238">
        <v>0</v>
      </c>
      <c r="V883" s="238">
        <v>0</v>
      </c>
      <c r="W883" s="238">
        <v>0</v>
      </c>
      <c r="X883" s="238">
        <v>0</v>
      </c>
      <c r="Y883" s="238">
        <v>0</v>
      </c>
    </row>
    <row r="884" spans="1:25" ht="15" hidden="1" x14ac:dyDescent="0.2">
      <c r="A884" s="21">
        <v>72</v>
      </c>
      <c r="B884" s="239">
        <v>72</v>
      </c>
      <c r="C884" s="28">
        <f t="shared" si="36"/>
        <v>9395.1</v>
      </c>
      <c r="D884" s="28">
        <f t="shared" si="36"/>
        <v>9014.2250000000004</v>
      </c>
      <c r="E884" s="28">
        <f t="shared" si="36"/>
        <v>6476.5250000000005</v>
      </c>
      <c r="F884" s="28">
        <f t="shared" si="36"/>
        <v>4729.7250000000004</v>
      </c>
      <c r="G884" s="28">
        <v>0</v>
      </c>
      <c r="I884" s="166"/>
      <c r="J884" s="166"/>
      <c r="K884" s="166"/>
      <c r="L884" s="166"/>
      <c r="U884" s="238">
        <v>0</v>
      </c>
      <c r="V884" s="238">
        <v>0</v>
      </c>
      <c r="W884" s="238">
        <v>0</v>
      </c>
      <c r="X884" s="238">
        <v>0</v>
      </c>
      <c r="Y884" s="238">
        <v>0</v>
      </c>
    </row>
    <row r="885" spans="1:25" ht="15" hidden="1" x14ac:dyDescent="0.2">
      <c r="A885" s="21">
        <v>73</v>
      </c>
      <c r="B885" s="239">
        <v>73</v>
      </c>
      <c r="C885" s="28">
        <f t="shared" si="36"/>
        <v>10124.400000000001</v>
      </c>
      <c r="D885" s="28">
        <f t="shared" si="36"/>
        <v>9713.8250000000007</v>
      </c>
      <c r="E885" s="28">
        <f t="shared" si="36"/>
        <v>6987.2000000000007</v>
      </c>
      <c r="F885" s="28">
        <f t="shared" si="36"/>
        <v>5102.0750000000007</v>
      </c>
      <c r="G885" s="28">
        <v>0</v>
      </c>
      <c r="I885" s="166"/>
      <c r="J885" s="166"/>
      <c r="K885" s="166"/>
      <c r="L885" s="166"/>
      <c r="U885" s="238">
        <v>0</v>
      </c>
      <c r="V885" s="238">
        <v>0</v>
      </c>
      <c r="W885" s="238">
        <v>0</v>
      </c>
      <c r="X885" s="238">
        <v>0</v>
      </c>
      <c r="Y885" s="238">
        <v>0</v>
      </c>
    </row>
    <row r="886" spans="1:25" ht="15" hidden="1" x14ac:dyDescent="0.2">
      <c r="A886" s="21">
        <v>74</v>
      </c>
      <c r="B886" s="239">
        <v>74</v>
      </c>
      <c r="C886" s="28">
        <f t="shared" si="36"/>
        <v>10883.95</v>
      </c>
      <c r="D886" s="28">
        <f t="shared" si="36"/>
        <v>10443.400000000001</v>
      </c>
      <c r="E886" s="28">
        <f t="shared" si="36"/>
        <v>7518.7750000000005</v>
      </c>
      <c r="F886" s="28">
        <f t="shared" si="36"/>
        <v>5490.6500000000005</v>
      </c>
      <c r="G886" s="28">
        <v>0</v>
      </c>
      <c r="I886" s="166"/>
      <c r="J886" s="166"/>
      <c r="K886" s="166"/>
      <c r="L886" s="166"/>
      <c r="U886" s="238">
        <v>0</v>
      </c>
      <c r="V886" s="238">
        <v>0</v>
      </c>
      <c r="W886" s="238">
        <v>0</v>
      </c>
      <c r="X886" s="238">
        <v>0</v>
      </c>
      <c r="Y886" s="238">
        <v>0</v>
      </c>
    </row>
    <row r="887" spans="1:25" ht="15" hidden="1" x14ac:dyDescent="0.2">
      <c r="A887" s="21">
        <v>75</v>
      </c>
      <c r="B887" s="239">
        <v>75</v>
      </c>
      <c r="C887" s="28">
        <f t="shared" si="36"/>
        <v>11674.025000000001</v>
      </c>
      <c r="D887" s="28">
        <f t="shared" si="36"/>
        <v>11201.300000000001</v>
      </c>
      <c r="E887" s="28">
        <f t="shared" si="36"/>
        <v>8073.4500000000007</v>
      </c>
      <c r="F887" s="28">
        <f t="shared" si="36"/>
        <v>5895.7250000000004</v>
      </c>
      <c r="G887" s="28">
        <v>0</v>
      </c>
      <c r="I887" s="166"/>
      <c r="J887" s="166"/>
      <c r="K887" s="166"/>
      <c r="L887" s="166"/>
      <c r="U887" s="238">
        <v>0</v>
      </c>
      <c r="V887" s="238">
        <v>0</v>
      </c>
      <c r="W887" s="238">
        <v>0</v>
      </c>
      <c r="X887" s="238">
        <v>0</v>
      </c>
      <c r="Y887" s="238">
        <v>0</v>
      </c>
    </row>
    <row r="888" spans="1:25" ht="15" hidden="1" x14ac:dyDescent="0.2">
      <c r="A888" s="21">
        <v>76</v>
      </c>
      <c r="B888" s="239">
        <v>75</v>
      </c>
      <c r="C888" s="28">
        <f t="shared" si="36"/>
        <v>11674.025000000001</v>
      </c>
      <c r="D888" s="28">
        <f t="shared" si="36"/>
        <v>11201.300000000001</v>
      </c>
      <c r="E888" s="28">
        <f t="shared" si="36"/>
        <v>8073.4500000000007</v>
      </c>
      <c r="F888" s="28">
        <f t="shared" si="36"/>
        <v>5895.7250000000004</v>
      </c>
      <c r="G888" s="28">
        <v>0</v>
      </c>
      <c r="I888" s="166"/>
      <c r="J888" s="166"/>
      <c r="K888" s="166"/>
      <c r="L888" s="166"/>
      <c r="U888" s="238">
        <v>0</v>
      </c>
      <c r="V888" s="238">
        <v>0</v>
      </c>
      <c r="W888" s="238">
        <v>0</v>
      </c>
      <c r="X888" s="238">
        <v>0</v>
      </c>
      <c r="Y888" s="238">
        <v>0</v>
      </c>
    </row>
    <row r="889" spans="1:25" ht="15" hidden="1" x14ac:dyDescent="0.2">
      <c r="A889" s="21">
        <v>77</v>
      </c>
      <c r="B889" s="239">
        <v>75</v>
      </c>
      <c r="C889" s="28">
        <f t="shared" si="36"/>
        <v>11674.025000000001</v>
      </c>
      <c r="D889" s="28">
        <f t="shared" si="36"/>
        <v>11201.300000000001</v>
      </c>
      <c r="E889" s="28">
        <f t="shared" si="36"/>
        <v>8073.4500000000007</v>
      </c>
      <c r="F889" s="28">
        <f t="shared" si="36"/>
        <v>5895.7250000000004</v>
      </c>
      <c r="G889" s="28">
        <v>0</v>
      </c>
      <c r="I889" s="166"/>
      <c r="J889" s="166"/>
      <c r="K889" s="166"/>
      <c r="L889" s="166"/>
      <c r="U889" s="238">
        <v>0</v>
      </c>
      <c r="V889" s="238">
        <v>0</v>
      </c>
      <c r="W889" s="238">
        <v>0</v>
      </c>
      <c r="X889" s="238">
        <v>0</v>
      </c>
      <c r="Y889" s="238">
        <v>0</v>
      </c>
    </row>
    <row r="890" spans="1:25" ht="15" hidden="1" x14ac:dyDescent="0.2">
      <c r="A890" s="21">
        <v>78</v>
      </c>
      <c r="B890" s="239">
        <v>75</v>
      </c>
      <c r="C890" s="28">
        <f t="shared" si="36"/>
        <v>11674.025000000001</v>
      </c>
      <c r="D890" s="28">
        <f t="shared" si="36"/>
        <v>11201.300000000001</v>
      </c>
      <c r="E890" s="28">
        <f t="shared" si="36"/>
        <v>8073.4500000000007</v>
      </c>
      <c r="F890" s="28">
        <f t="shared" si="36"/>
        <v>5895.7250000000004</v>
      </c>
      <c r="G890" s="28">
        <v>0</v>
      </c>
      <c r="I890" s="166"/>
      <c r="J890" s="166"/>
      <c r="K890" s="166"/>
      <c r="L890" s="166"/>
      <c r="U890" s="238">
        <v>0</v>
      </c>
      <c r="V890" s="238">
        <v>0</v>
      </c>
      <c r="W890" s="238">
        <v>0</v>
      </c>
      <c r="X890" s="238">
        <v>0</v>
      </c>
      <c r="Y890" s="238">
        <v>0</v>
      </c>
    </row>
    <row r="891" spans="1:25" ht="15" hidden="1" x14ac:dyDescent="0.2">
      <c r="A891" s="21">
        <v>79</v>
      </c>
      <c r="B891" s="239">
        <v>75</v>
      </c>
      <c r="C891" s="28">
        <f t="shared" si="36"/>
        <v>11674.025000000001</v>
      </c>
      <c r="D891" s="28">
        <f t="shared" si="36"/>
        <v>11201.300000000001</v>
      </c>
      <c r="E891" s="28">
        <f t="shared" si="36"/>
        <v>8073.4500000000007</v>
      </c>
      <c r="F891" s="28">
        <f t="shared" si="36"/>
        <v>5895.7250000000004</v>
      </c>
      <c r="G891" s="28">
        <v>0</v>
      </c>
      <c r="I891" s="166"/>
      <c r="J891" s="166"/>
      <c r="K891" s="166"/>
      <c r="L891" s="166"/>
      <c r="U891" s="238">
        <v>0</v>
      </c>
      <c r="V891" s="238">
        <v>0</v>
      </c>
      <c r="W891" s="238">
        <v>0</v>
      </c>
      <c r="X891" s="238">
        <v>0</v>
      </c>
      <c r="Y891" s="238">
        <v>0</v>
      </c>
    </row>
    <row r="892" spans="1:25" ht="15" hidden="1" x14ac:dyDescent="0.2">
      <c r="A892" s="21">
        <v>80</v>
      </c>
      <c r="B892" s="239">
        <v>75</v>
      </c>
      <c r="C892" s="28">
        <f t="shared" si="36"/>
        <v>11674.025000000001</v>
      </c>
      <c r="D892" s="28">
        <f t="shared" si="36"/>
        <v>11201.300000000001</v>
      </c>
      <c r="E892" s="28">
        <f t="shared" si="36"/>
        <v>8073.4500000000007</v>
      </c>
      <c r="F892" s="28">
        <f t="shared" si="36"/>
        <v>5895.7250000000004</v>
      </c>
      <c r="G892" s="28">
        <v>0</v>
      </c>
      <c r="I892" s="166"/>
      <c r="J892" s="166"/>
      <c r="K892" s="166"/>
      <c r="L892" s="166"/>
      <c r="U892" s="238">
        <v>0</v>
      </c>
      <c r="V892" s="238">
        <v>0</v>
      </c>
      <c r="W892" s="238">
        <v>0</v>
      </c>
      <c r="X892" s="238">
        <v>0</v>
      </c>
      <c r="Y892" s="238">
        <v>0</v>
      </c>
    </row>
    <row r="893" spans="1:25" ht="15" hidden="1" x14ac:dyDescent="0.2">
      <c r="A893" s="21">
        <v>81</v>
      </c>
      <c r="B893" s="239">
        <v>75</v>
      </c>
      <c r="C893" s="28">
        <f t="shared" si="36"/>
        <v>11674.025000000001</v>
      </c>
      <c r="D893" s="28">
        <f t="shared" si="36"/>
        <v>11201.300000000001</v>
      </c>
      <c r="E893" s="28">
        <f t="shared" si="36"/>
        <v>8073.4500000000007</v>
      </c>
      <c r="F893" s="28">
        <f t="shared" si="36"/>
        <v>5895.7250000000004</v>
      </c>
      <c r="G893" s="28">
        <v>0</v>
      </c>
      <c r="I893" s="166"/>
      <c r="J893" s="166"/>
      <c r="K893" s="166"/>
      <c r="L893" s="166"/>
      <c r="U893" s="238">
        <v>0</v>
      </c>
      <c r="V893" s="238">
        <v>0</v>
      </c>
      <c r="W893" s="238">
        <v>0</v>
      </c>
      <c r="X893" s="238">
        <v>0</v>
      </c>
      <c r="Y893" s="238">
        <v>0</v>
      </c>
    </row>
    <row r="894" spans="1:25" ht="15" hidden="1" x14ac:dyDescent="0.2">
      <c r="A894" s="21">
        <v>82</v>
      </c>
      <c r="B894" s="239">
        <v>75</v>
      </c>
      <c r="C894" s="28">
        <f t="shared" si="36"/>
        <v>11674.025000000001</v>
      </c>
      <c r="D894" s="28">
        <f t="shared" si="36"/>
        <v>11201.300000000001</v>
      </c>
      <c r="E894" s="28">
        <f t="shared" si="36"/>
        <v>8073.4500000000007</v>
      </c>
      <c r="F894" s="28">
        <f t="shared" ref="F894" si="37">F369*$K$3</f>
        <v>5895.7250000000004</v>
      </c>
      <c r="G894" s="28">
        <v>0</v>
      </c>
      <c r="I894" s="166"/>
      <c r="J894" s="166"/>
      <c r="K894" s="166"/>
      <c r="L894" s="166"/>
      <c r="U894" s="238">
        <v>0</v>
      </c>
      <c r="V894" s="238">
        <v>0</v>
      </c>
      <c r="W894" s="238">
        <v>0</v>
      </c>
      <c r="X894" s="238">
        <v>0</v>
      </c>
      <c r="Y894" s="238">
        <v>0</v>
      </c>
    </row>
    <row r="895" spans="1:25" ht="15" hidden="1" x14ac:dyDescent="0.2">
      <c r="A895" s="21">
        <v>83</v>
      </c>
      <c r="B895" s="239">
        <v>75</v>
      </c>
      <c r="C895" s="28">
        <f t="shared" ref="C895:F899" si="38">C370*$K$3</f>
        <v>11674.025000000001</v>
      </c>
      <c r="D895" s="28">
        <f t="shared" si="38"/>
        <v>11201.300000000001</v>
      </c>
      <c r="E895" s="28">
        <f t="shared" si="38"/>
        <v>8073.4500000000007</v>
      </c>
      <c r="F895" s="28">
        <f t="shared" si="38"/>
        <v>5895.7250000000004</v>
      </c>
      <c r="G895" s="28">
        <v>0</v>
      </c>
      <c r="I895" s="166"/>
      <c r="J895" s="166"/>
      <c r="K895" s="166"/>
      <c r="L895" s="166"/>
      <c r="U895" s="238">
        <v>0</v>
      </c>
      <c r="V895" s="238">
        <v>0</v>
      </c>
      <c r="W895" s="238">
        <v>0</v>
      </c>
      <c r="X895" s="238">
        <v>0</v>
      </c>
      <c r="Y895" s="238">
        <v>0</v>
      </c>
    </row>
    <row r="896" spans="1:25" ht="15" hidden="1" x14ac:dyDescent="0.2">
      <c r="A896" s="21">
        <v>84</v>
      </c>
      <c r="B896" s="239">
        <v>75</v>
      </c>
      <c r="C896" s="28">
        <f t="shared" si="38"/>
        <v>11674.025000000001</v>
      </c>
      <c r="D896" s="28">
        <f t="shared" si="38"/>
        <v>11201.300000000001</v>
      </c>
      <c r="E896" s="28">
        <f t="shared" si="38"/>
        <v>8073.4500000000007</v>
      </c>
      <c r="F896" s="28">
        <f t="shared" si="38"/>
        <v>5895.7250000000004</v>
      </c>
      <c r="G896" s="28">
        <v>0</v>
      </c>
      <c r="I896" s="166"/>
      <c r="J896" s="166"/>
      <c r="K896" s="166"/>
      <c r="L896" s="166"/>
      <c r="U896" s="238">
        <v>0</v>
      </c>
      <c r="V896" s="238">
        <v>0</v>
      </c>
      <c r="W896" s="238">
        <v>0</v>
      </c>
      <c r="X896" s="238">
        <v>0</v>
      </c>
      <c r="Y896" s="238">
        <v>0</v>
      </c>
    </row>
    <row r="897" spans="1:25" ht="15" hidden="1" x14ac:dyDescent="0.2">
      <c r="A897" s="14">
        <v>1</v>
      </c>
      <c r="B897" s="240" t="s">
        <v>92</v>
      </c>
      <c r="C897" s="28">
        <f t="shared" si="38"/>
        <v>532.125</v>
      </c>
      <c r="D897" s="28">
        <f t="shared" si="38"/>
        <v>510.67500000000007</v>
      </c>
      <c r="E897" s="28">
        <f t="shared" si="38"/>
        <v>391.05</v>
      </c>
      <c r="F897" s="28">
        <f t="shared" si="38"/>
        <v>286</v>
      </c>
      <c r="G897" s="28">
        <v>0</v>
      </c>
      <c r="I897" s="166"/>
      <c r="J897" s="166"/>
      <c r="K897" s="166"/>
      <c r="L897" s="166"/>
      <c r="U897" s="238">
        <v>0</v>
      </c>
      <c r="V897" s="238">
        <v>0</v>
      </c>
      <c r="W897" s="238">
        <v>0</v>
      </c>
      <c r="X897" s="238">
        <v>0</v>
      </c>
      <c r="Y897" s="238">
        <v>0</v>
      </c>
    </row>
    <row r="898" spans="1:25" ht="15" hidden="1" x14ac:dyDescent="0.2">
      <c r="A898" s="14">
        <v>2</v>
      </c>
      <c r="B898" s="240" t="s">
        <v>93</v>
      </c>
      <c r="C898" s="28">
        <f t="shared" si="38"/>
        <v>903.65000000000009</v>
      </c>
      <c r="D898" s="28">
        <f t="shared" si="38"/>
        <v>867.07500000000005</v>
      </c>
      <c r="E898" s="28">
        <f t="shared" si="38"/>
        <v>664.125</v>
      </c>
      <c r="F898" s="28">
        <f t="shared" si="38"/>
        <v>485.1</v>
      </c>
      <c r="G898" s="28">
        <v>0</v>
      </c>
      <c r="I898" s="166"/>
      <c r="J898" s="166"/>
      <c r="K898" s="166"/>
      <c r="L898" s="166"/>
      <c r="U898" s="238">
        <v>0</v>
      </c>
      <c r="V898" s="238">
        <v>0</v>
      </c>
      <c r="W898" s="238">
        <v>0</v>
      </c>
      <c r="X898" s="238">
        <v>0</v>
      </c>
      <c r="Y898" s="238">
        <v>0</v>
      </c>
    </row>
    <row r="899" spans="1:25" ht="16" hidden="1" thickBot="1" x14ac:dyDescent="0.25">
      <c r="A899" s="17">
        <v>3</v>
      </c>
      <c r="B899" s="240" t="s">
        <v>94</v>
      </c>
      <c r="C899" s="28">
        <f t="shared" si="38"/>
        <v>1276</v>
      </c>
      <c r="D899" s="28">
        <f t="shared" si="38"/>
        <v>1223.75</v>
      </c>
      <c r="E899" s="28">
        <f t="shared" si="38"/>
        <v>937.2</v>
      </c>
      <c r="F899" s="28">
        <f t="shared" si="38"/>
        <v>684.47500000000002</v>
      </c>
      <c r="G899" s="28">
        <v>0</v>
      </c>
      <c r="I899" s="166"/>
      <c r="J899" s="166"/>
      <c r="K899" s="166"/>
      <c r="L899" s="166"/>
      <c r="U899" s="238">
        <v>0</v>
      </c>
      <c r="V899" s="238">
        <v>0</v>
      </c>
      <c r="W899" s="238">
        <v>0</v>
      </c>
      <c r="X899" s="238">
        <v>0</v>
      </c>
      <c r="Y899" s="238">
        <v>0</v>
      </c>
    </row>
    <row r="900" spans="1:25" ht="14" hidden="1" thickBot="1" x14ac:dyDescent="0.2"/>
    <row r="901" spans="1:25" ht="18" hidden="1" x14ac:dyDescent="0.2">
      <c r="A901" s="325" t="s">
        <v>21</v>
      </c>
      <c r="B901" s="326"/>
      <c r="C901" s="326"/>
      <c r="D901" s="326"/>
      <c r="E901" s="326"/>
      <c r="F901" s="326"/>
      <c r="G901" s="326"/>
    </row>
    <row r="902" spans="1:25" ht="18" hidden="1" x14ac:dyDescent="0.2">
      <c r="A902" s="327" t="s">
        <v>2</v>
      </c>
      <c r="B902" s="328"/>
      <c r="C902" s="328"/>
      <c r="D902" s="328"/>
      <c r="E902" s="328"/>
      <c r="F902" s="328"/>
      <c r="G902" s="328"/>
      <c r="H902" s="29"/>
    </row>
    <row r="903" spans="1:25" hidden="1" x14ac:dyDescent="0.15">
      <c r="A903" s="323" t="s">
        <v>0</v>
      </c>
      <c r="B903" s="324"/>
      <c r="C903" s="324"/>
      <c r="D903" s="324"/>
      <c r="E903" s="324"/>
      <c r="F903" s="324"/>
      <c r="G903" s="324"/>
    </row>
    <row r="904" spans="1:25" hidden="1" x14ac:dyDescent="0.15">
      <c r="A904" s="4" t="s">
        <v>1</v>
      </c>
      <c r="B904" s="5" t="s">
        <v>1</v>
      </c>
      <c r="C904" s="30">
        <v>0</v>
      </c>
      <c r="D904" s="30">
        <v>1000</v>
      </c>
      <c r="E904" s="30">
        <v>2000</v>
      </c>
      <c r="F904" s="6"/>
      <c r="G904" s="6"/>
      <c r="U904" s="236">
        <v>2</v>
      </c>
      <c r="V904" s="236">
        <v>6</v>
      </c>
      <c r="W904" s="236"/>
      <c r="X904" s="236"/>
      <c r="Y904" s="236"/>
    </row>
    <row r="905" spans="1:25" ht="15" hidden="1" x14ac:dyDescent="0.2">
      <c r="A905" s="4">
        <v>18</v>
      </c>
      <c r="B905" s="5">
        <v>18</v>
      </c>
      <c r="C905" s="168">
        <v>23080</v>
      </c>
      <c r="D905" s="168">
        <v>14891</v>
      </c>
      <c r="E905" s="33"/>
      <c r="F905" s="28"/>
      <c r="G905" s="28"/>
      <c r="I905" s="166"/>
      <c r="J905" s="166"/>
      <c r="U905" s="237">
        <v>0</v>
      </c>
      <c r="V905" s="237">
        <v>0</v>
      </c>
      <c r="W905" s="237"/>
      <c r="X905" s="237"/>
      <c r="Y905" s="237"/>
    </row>
    <row r="906" spans="1:25" ht="15" hidden="1" x14ac:dyDescent="0.2">
      <c r="A906" s="4">
        <v>19</v>
      </c>
      <c r="B906" s="5">
        <v>18</v>
      </c>
      <c r="C906" s="168">
        <v>23080</v>
      </c>
      <c r="D906" s="168">
        <v>14891</v>
      </c>
      <c r="E906" s="33"/>
      <c r="F906" s="28"/>
      <c r="G906" s="28"/>
      <c r="I906" s="166"/>
      <c r="J906" s="166"/>
      <c r="U906" s="237">
        <v>0</v>
      </c>
      <c r="V906" s="237">
        <v>0</v>
      </c>
      <c r="W906" s="237"/>
      <c r="X906" s="237"/>
      <c r="Y906" s="237"/>
    </row>
    <row r="907" spans="1:25" ht="15" hidden="1" x14ac:dyDescent="0.2">
      <c r="A907" s="4">
        <v>20</v>
      </c>
      <c r="B907" s="5">
        <v>18</v>
      </c>
      <c r="C907" s="168">
        <v>23080</v>
      </c>
      <c r="D907" s="168">
        <v>14891</v>
      </c>
      <c r="E907" s="33"/>
      <c r="F907" s="28"/>
      <c r="G907" s="28"/>
      <c r="I907" s="166"/>
      <c r="J907" s="166"/>
      <c r="U907" s="237">
        <v>0</v>
      </c>
      <c r="V907" s="237">
        <v>0</v>
      </c>
      <c r="W907" s="237"/>
      <c r="X907" s="237"/>
      <c r="Y907" s="237"/>
    </row>
    <row r="908" spans="1:25" ht="15" hidden="1" x14ac:dyDescent="0.2">
      <c r="A908" s="4">
        <v>21</v>
      </c>
      <c r="B908" s="5">
        <v>18</v>
      </c>
      <c r="C908" s="168">
        <v>23080</v>
      </c>
      <c r="D908" s="168">
        <v>14891</v>
      </c>
      <c r="E908" s="33"/>
      <c r="F908" s="28"/>
      <c r="G908" s="28"/>
      <c r="I908" s="166"/>
      <c r="J908" s="166"/>
      <c r="U908" s="237">
        <v>0</v>
      </c>
      <c r="V908" s="237">
        <v>0</v>
      </c>
      <c r="W908" s="237"/>
      <c r="X908" s="237"/>
      <c r="Y908" s="237"/>
    </row>
    <row r="909" spans="1:25" ht="15" hidden="1" x14ac:dyDescent="0.2">
      <c r="A909" s="4">
        <v>22</v>
      </c>
      <c r="B909" s="5">
        <v>18</v>
      </c>
      <c r="C909" s="168">
        <v>23080</v>
      </c>
      <c r="D909" s="168">
        <v>14891</v>
      </c>
      <c r="E909" s="33"/>
      <c r="F909" s="28"/>
      <c r="G909" s="28"/>
      <c r="I909" s="166"/>
      <c r="J909" s="166"/>
      <c r="U909" s="237">
        <v>0</v>
      </c>
      <c r="V909" s="237">
        <v>0</v>
      </c>
      <c r="W909" s="237"/>
      <c r="X909" s="237"/>
      <c r="Y909" s="237"/>
    </row>
    <row r="910" spans="1:25" ht="15" hidden="1" x14ac:dyDescent="0.2">
      <c r="A910" s="4">
        <v>23</v>
      </c>
      <c r="B910" s="5">
        <v>18</v>
      </c>
      <c r="C910" s="168">
        <v>23080</v>
      </c>
      <c r="D910" s="168">
        <v>14891</v>
      </c>
      <c r="E910" s="33"/>
      <c r="F910" s="28"/>
      <c r="G910" s="28"/>
      <c r="I910" s="166"/>
      <c r="J910" s="166"/>
      <c r="U910" s="237">
        <v>0</v>
      </c>
      <c r="V910" s="237">
        <v>0</v>
      </c>
      <c r="W910" s="237"/>
      <c r="X910" s="237"/>
      <c r="Y910" s="237"/>
    </row>
    <row r="911" spans="1:25" ht="15" hidden="1" x14ac:dyDescent="0.2">
      <c r="A911" s="4">
        <v>24</v>
      </c>
      <c r="B911" s="5">
        <v>18</v>
      </c>
      <c r="C911" s="168">
        <v>23080</v>
      </c>
      <c r="D911" s="168">
        <v>14891</v>
      </c>
      <c r="E911" s="33"/>
      <c r="F911" s="28"/>
      <c r="G911" s="28"/>
      <c r="I911" s="166"/>
      <c r="J911" s="166"/>
      <c r="U911" s="237">
        <v>0</v>
      </c>
      <c r="V911" s="237">
        <v>0</v>
      </c>
      <c r="W911" s="237"/>
      <c r="X911" s="237"/>
      <c r="Y911" s="237"/>
    </row>
    <row r="912" spans="1:25" ht="15" hidden="1" x14ac:dyDescent="0.2">
      <c r="A912" s="4">
        <v>25</v>
      </c>
      <c r="B912" s="5">
        <v>25</v>
      </c>
      <c r="C912" s="168">
        <v>24743</v>
      </c>
      <c r="D912" s="168">
        <v>15964</v>
      </c>
      <c r="E912" s="33"/>
      <c r="F912" s="28"/>
      <c r="G912" s="28"/>
      <c r="I912" s="166"/>
      <c r="J912" s="166"/>
      <c r="U912" s="237">
        <v>0</v>
      </c>
      <c r="V912" s="237">
        <v>0</v>
      </c>
      <c r="W912" s="237"/>
      <c r="X912" s="237"/>
      <c r="Y912" s="237"/>
    </row>
    <row r="913" spans="1:25" ht="15" hidden="1" x14ac:dyDescent="0.2">
      <c r="A913" s="4">
        <v>26</v>
      </c>
      <c r="B913" s="5">
        <v>25</v>
      </c>
      <c r="C913" s="168">
        <v>24743</v>
      </c>
      <c r="D913" s="168">
        <v>15964</v>
      </c>
      <c r="E913" s="33"/>
      <c r="F913" s="28"/>
      <c r="G913" s="28"/>
      <c r="I913" s="166"/>
      <c r="J913" s="166"/>
      <c r="U913" s="237">
        <v>0</v>
      </c>
      <c r="V913" s="237">
        <v>0</v>
      </c>
      <c r="W913" s="237"/>
      <c r="X913" s="237"/>
      <c r="Y913" s="237"/>
    </row>
    <row r="914" spans="1:25" ht="15" hidden="1" x14ac:dyDescent="0.2">
      <c r="A914" s="4">
        <v>27</v>
      </c>
      <c r="B914" s="5">
        <v>25</v>
      </c>
      <c r="C914" s="168">
        <v>24743</v>
      </c>
      <c r="D914" s="168">
        <v>15964</v>
      </c>
      <c r="E914" s="33"/>
      <c r="F914" s="28"/>
      <c r="G914" s="28"/>
      <c r="I914" s="166"/>
      <c r="J914" s="166"/>
      <c r="U914" s="237">
        <v>0</v>
      </c>
      <c r="V914" s="237">
        <v>0</v>
      </c>
      <c r="W914" s="237"/>
      <c r="X914" s="237"/>
      <c r="Y914" s="237"/>
    </row>
    <row r="915" spans="1:25" ht="15" hidden="1" x14ac:dyDescent="0.2">
      <c r="A915" s="4">
        <v>28</v>
      </c>
      <c r="B915" s="5">
        <v>25</v>
      </c>
      <c r="C915" s="168">
        <v>24743</v>
      </c>
      <c r="D915" s="168">
        <v>15964</v>
      </c>
      <c r="E915" s="33"/>
      <c r="F915" s="28"/>
      <c r="G915" s="28"/>
      <c r="I915" s="166"/>
      <c r="J915" s="166"/>
      <c r="U915" s="237">
        <v>0</v>
      </c>
      <c r="V915" s="237">
        <v>0</v>
      </c>
      <c r="W915" s="237"/>
      <c r="X915" s="237"/>
      <c r="Y915" s="237"/>
    </row>
    <row r="916" spans="1:25" ht="15" hidden="1" x14ac:dyDescent="0.2">
      <c r="A916" s="4">
        <v>29</v>
      </c>
      <c r="B916" s="5">
        <v>25</v>
      </c>
      <c r="C916" s="168">
        <v>24743</v>
      </c>
      <c r="D916" s="168">
        <v>15964</v>
      </c>
      <c r="E916" s="33"/>
      <c r="F916" s="28"/>
      <c r="G916" s="28"/>
      <c r="I916" s="166"/>
      <c r="J916" s="166"/>
      <c r="U916" s="237">
        <v>0</v>
      </c>
      <c r="V916" s="237">
        <v>0</v>
      </c>
      <c r="W916" s="237"/>
      <c r="X916" s="237"/>
      <c r="Y916" s="237"/>
    </row>
    <row r="917" spans="1:25" ht="15" hidden="1" x14ac:dyDescent="0.2">
      <c r="A917" s="4">
        <v>30</v>
      </c>
      <c r="B917" s="5">
        <v>30</v>
      </c>
      <c r="C917" s="168">
        <v>27612</v>
      </c>
      <c r="D917" s="168">
        <v>17818</v>
      </c>
      <c r="E917" s="33"/>
      <c r="F917" s="28"/>
      <c r="G917" s="28"/>
      <c r="I917" s="166"/>
      <c r="J917" s="166"/>
      <c r="U917" s="237">
        <v>0</v>
      </c>
      <c r="V917" s="237">
        <v>0</v>
      </c>
      <c r="W917" s="237"/>
      <c r="X917" s="237"/>
      <c r="Y917" s="237"/>
    </row>
    <row r="918" spans="1:25" ht="15" hidden="1" x14ac:dyDescent="0.2">
      <c r="A918" s="4">
        <v>31</v>
      </c>
      <c r="B918" s="5">
        <v>30</v>
      </c>
      <c r="C918" s="168">
        <v>27612</v>
      </c>
      <c r="D918" s="168">
        <v>17818</v>
      </c>
      <c r="E918" s="33"/>
      <c r="F918" s="28"/>
      <c r="G918" s="28"/>
      <c r="I918" s="166"/>
      <c r="J918" s="166"/>
      <c r="U918" s="237">
        <v>0</v>
      </c>
      <c r="V918" s="237">
        <v>0</v>
      </c>
      <c r="W918" s="237"/>
      <c r="X918" s="237"/>
      <c r="Y918" s="237"/>
    </row>
    <row r="919" spans="1:25" ht="15" hidden="1" x14ac:dyDescent="0.2">
      <c r="A919" s="4">
        <v>32</v>
      </c>
      <c r="B919" s="5">
        <v>30</v>
      </c>
      <c r="C919" s="168">
        <v>27612</v>
      </c>
      <c r="D919" s="168">
        <v>17818</v>
      </c>
      <c r="E919" s="33"/>
      <c r="F919" s="28"/>
      <c r="G919" s="28"/>
      <c r="I919" s="166"/>
      <c r="J919" s="166"/>
      <c r="U919" s="237">
        <v>0</v>
      </c>
      <c r="V919" s="237">
        <v>0</v>
      </c>
      <c r="W919" s="237"/>
      <c r="X919" s="237"/>
      <c r="Y919" s="237"/>
    </row>
    <row r="920" spans="1:25" ht="15" hidden="1" x14ac:dyDescent="0.2">
      <c r="A920" s="4">
        <v>33</v>
      </c>
      <c r="B920" s="5">
        <v>30</v>
      </c>
      <c r="C920" s="168">
        <v>27612</v>
      </c>
      <c r="D920" s="168">
        <v>17818</v>
      </c>
      <c r="E920" s="33"/>
      <c r="F920" s="28"/>
      <c r="G920" s="28"/>
      <c r="I920" s="166"/>
      <c r="J920" s="166"/>
      <c r="U920" s="237">
        <v>0</v>
      </c>
      <c r="V920" s="237">
        <v>0</v>
      </c>
      <c r="W920" s="237"/>
      <c r="X920" s="237"/>
      <c r="Y920" s="237"/>
    </row>
    <row r="921" spans="1:25" ht="15" hidden="1" x14ac:dyDescent="0.2">
      <c r="A921" s="4">
        <v>34</v>
      </c>
      <c r="B921" s="5">
        <v>30</v>
      </c>
      <c r="C921" s="168">
        <v>27612</v>
      </c>
      <c r="D921" s="168">
        <v>17818</v>
      </c>
      <c r="E921" s="33"/>
      <c r="F921" s="28"/>
      <c r="G921" s="28"/>
      <c r="I921" s="166"/>
      <c r="J921" s="166"/>
      <c r="U921" s="237">
        <v>0</v>
      </c>
      <c r="V921" s="237">
        <v>0</v>
      </c>
      <c r="W921" s="237"/>
      <c r="X921" s="237"/>
      <c r="Y921" s="237"/>
    </row>
    <row r="922" spans="1:25" ht="15" hidden="1" x14ac:dyDescent="0.2">
      <c r="A922" s="4">
        <v>35</v>
      </c>
      <c r="B922" s="5">
        <v>35</v>
      </c>
      <c r="C922" s="168">
        <v>30886</v>
      </c>
      <c r="D922" s="168">
        <v>19928</v>
      </c>
      <c r="E922" s="33"/>
      <c r="F922" s="28"/>
      <c r="G922" s="28"/>
      <c r="I922" s="166"/>
      <c r="J922" s="166"/>
      <c r="U922" s="237">
        <v>0</v>
      </c>
      <c r="V922" s="237">
        <v>0</v>
      </c>
      <c r="W922" s="237"/>
      <c r="X922" s="237"/>
      <c r="Y922" s="237"/>
    </row>
    <row r="923" spans="1:25" ht="15" hidden="1" x14ac:dyDescent="0.2">
      <c r="A923" s="4">
        <v>36</v>
      </c>
      <c r="B923" s="5">
        <v>35</v>
      </c>
      <c r="C923" s="168">
        <v>30886</v>
      </c>
      <c r="D923" s="168">
        <v>19928</v>
      </c>
      <c r="E923" s="33"/>
      <c r="F923" s="28"/>
      <c r="G923" s="28"/>
      <c r="I923" s="166"/>
      <c r="J923" s="166"/>
      <c r="U923" s="237">
        <v>0</v>
      </c>
      <c r="V923" s="237">
        <v>0</v>
      </c>
      <c r="W923" s="237"/>
      <c r="X923" s="237"/>
      <c r="Y923" s="237"/>
    </row>
    <row r="924" spans="1:25" ht="15" hidden="1" x14ac:dyDescent="0.2">
      <c r="A924" s="4">
        <v>37</v>
      </c>
      <c r="B924" s="5">
        <v>35</v>
      </c>
      <c r="C924" s="168">
        <v>30886</v>
      </c>
      <c r="D924" s="168">
        <v>19928</v>
      </c>
      <c r="E924" s="33"/>
      <c r="F924" s="28"/>
      <c r="G924" s="28"/>
      <c r="I924" s="166"/>
      <c r="J924" s="166"/>
      <c r="U924" s="237">
        <v>0</v>
      </c>
      <c r="V924" s="237">
        <v>0</v>
      </c>
      <c r="W924" s="237"/>
      <c r="X924" s="237"/>
      <c r="Y924" s="237"/>
    </row>
    <row r="925" spans="1:25" ht="15" hidden="1" x14ac:dyDescent="0.2">
      <c r="A925" s="4">
        <v>38</v>
      </c>
      <c r="B925" s="5">
        <v>35</v>
      </c>
      <c r="C925" s="168">
        <v>30886</v>
      </c>
      <c r="D925" s="168">
        <v>19928</v>
      </c>
      <c r="E925" s="33"/>
      <c r="F925" s="28"/>
      <c r="G925" s="28"/>
      <c r="I925" s="166"/>
      <c r="J925" s="166"/>
      <c r="U925" s="237">
        <v>0</v>
      </c>
      <c r="V925" s="237">
        <v>0</v>
      </c>
      <c r="W925" s="237"/>
      <c r="X925" s="237"/>
      <c r="Y925" s="237"/>
    </row>
    <row r="926" spans="1:25" ht="15" hidden="1" x14ac:dyDescent="0.2">
      <c r="A926" s="4">
        <v>39</v>
      </c>
      <c r="B926" s="5">
        <v>35</v>
      </c>
      <c r="C926" s="168">
        <v>30886</v>
      </c>
      <c r="D926" s="168">
        <v>19928</v>
      </c>
      <c r="E926" s="33"/>
      <c r="F926" s="28"/>
      <c r="G926" s="28"/>
      <c r="I926" s="166"/>
      <c r="J926" s="166"/>
      <c r="U926" s="237">
        <v>0</v>
      </c>
      <c r="V926" s="237">
        <v>0</v>
      </c>
      <c r="W926" s="237"/>
      <c r="X926" s="237"/>
      <c r="Y926" s="237"/>
    </row>
    <row r="927" spans="1:25" ht="15" hidden="1" x14ac:dyDescent="0.2">
      <c r="A927" s="4">
        <v>40</v>
      </c>
      <c r="B927" s="5">
        <v>40</v>
      </c>
      <c r="C927" s="168">
        <v>35774</v>
      </c>
      <c r="D927" s="168">
        <v>23084</v>
      </c>
      <c r="E927" s="33"/>
      <c r="F927" s="28"/>
      <c r="G927" s="28"/>
      <c r="I927" s="166"/>
      <c r="J927" s="166"/>
      <c r="U927" s="237">
        <v>0</v>
      </c>
      <c r="V927" s="237">
        <v>0</v>
      </c>
      <c r="W927" s="237"/>
      <c r="X927" s="237"/>
      <c r="Y927" s="237"/>
    </row>
    <row r="928" spans="1:25" ht="15" hidden="1" x14ac:dyDescent="0.2">
      <c r="A928" s="4">
        <v>41</v>
      </c>
      <c r="B928" s="5">
        <v>40</v>
      </c>
      <c r="C928" s="168">
        <v>35774</v>
      </c>
      <c r="D928" s="168">
        <v>23084</v>
      </c>
      <c r="E928" s="33"/>
      <c r="F928" s="28"/>
      <c r="G928" s="28"/>
      <c r="I928" s="166"/>
      <c r="J928" s="166"/>
      <c r="U928" s="237">
        <v>0</v>
      </c>
      <c r="V928" s="237">
        <v>0</v>
      </c>
      <c r="W928" s="237"/>
      <c r="X928" s="237"/>
      <c r="Y928" s="237"/>
    </row>
    <row r="929" spans="1:25" ht="15" hidden="1" x14ac:dyDescent="0.2">
      <c r="A929" s="4">
        <v>42</v>
      </c>
      <c r="B929" s="5">
        <v>40</v>
      </c>
      <c r="C929" s="168">
        <v>35774</v>
      </c>
      <c r="D929" s="168">
        <v>23084</v>
      </c>
      <c r="E929" s="33"/>
      <c r="F929" s="28"/>
      <c r="G929" s="28"/>
      <c r="I929" s="166"/>
      <c r="J929" s="166"/>
      <c r="U929" s="237">
        <v>0</v>
      </c>
      <c r="V929" s="237">
        <v>0</v>
      </c>
      <c r="W929" s="237"/>
      <c r="X929" s="237"/>
      <c r="Y929" s="237"/>
    </row>
    <row r="930" spans="1:25" ht="15" hidden="1" x14ac:dyDescent="0.2">
      <c r="A930" s="4">
        <v>43</v>
      </c>
      <c r="B930" s="5">
        <v>40</v>
      </c>
      <c r="C930" s="168">
        <v>35774</v>
      </c>
      <c r="D930" s="168">
        <v>23084</v>
      </c>
      <c r="E930" s="33"/>
      <c r="F930" s="28"/>
      <c r="G930" s="28"/>
      <c r="I930" s="166"/>
      <c r="J930" s="166"/>
      <c r="U930" s="237">
        <v>0</v>
      </c>
      <c r="V930" s="237">
        <v>0</v>
      </c>
      <c r="W930" s="237"/>
      <c r="X930" s="237"/>
      <c r="Y930" s="237"/>
    </row>
    <row r="931" spans="1:25" ht="15" hidden="1" x14ac:dyDescent="0.2">
      <c r="A931" s="4">
        <v>44</v>
      </c>
      <c r="B931" s="5">
        <v>40</v>
      </c>
      <c r="C931" s="168">
        <v>35774</v>
      </c>
      <c r="D931" s="168">
        <v>23084</v>
      </c>
      <c r="E931" s="33"/>
      <c r="F931" s="28"/>
      <c r="G931" s="28"/>
      <c r="I931" s="166"/>
      <c r="J931" s="166"/>
      <c r="U931" s="237">
        <v>0</v>
      </c>
      <c r="V931" s="237">
        <v>0</v>
      </c>
      <c r="W931" s="237"/>
      <c r="X931" s="237"/>
      <c r="Y931" s="237"/>
    </row>
    <row r="932" spans="1:25" ht="15" hidden="1" x14ac:dyDescent="0.2">
      <c r="A932" s="4">
        <v>45</v>
      </c>
      <c r="B932" s="5">
        <v>45</v>
      </c>
      <c r="C932" s="168">
        <v>40038</v>
      </c>
      <c r="D932" s="168">
        <v>25833</v>
      </c>
      <c r="E932" s="33"/>
      <c r="F932" s="28"/>
      <c r="G932" s="28"/>
      <c r="I932" s="166"/>
      <c r="J932" s="166"/>
      <c r="U932" s="237">
        <v>0</v>
      </c>
      <c r="V932" s="237">
        <v>0</v>
      </c>
      <c r="W932" s="237"/>
      <c r="X932" s="237"/>
      <c r="Y932" s="237"/>
    </row>
    <row r="933" spans="1:25" ht="15" hidden="1" x14ac:dyDescent="0.2">
      <c r="A933" s="4">
        <v>46</v>
      </c>
      <c r="B933" s="5">
        <v>45</v>
      </c>
      <c r="C933" s="168">
        <v>40038</v>
      </c>
      <c r="D933" s="168">
        <v>25833</v>
      </c>
      <c r="E933" s="33"/>
      <c r="F933" s="28"/>
      <c r="G933" s="28"/>
      <c r="I933" s="166"/>
      <c r="J933" s="166"/>
      <c r="U933" s="237">
        <v>0</v>
      </c>
      <c r="V933" s="237">
        <v>0</v>
      </c>
      <c r="W933" s="237"/>
      <c r="X933" s="237"/>
      <c r="Y933" s="237"/>
    </row>
    <row r="934" spans="1:25" ht="15" hidden="1" x14ac:dyDescent="0.2">
      <c r="A934" s="4">
        <v>47</v>
      </c>
      <c r="B934" s="5">
        <v>45</v>
      </c>
      <c r="C934" s="168">
        <v>40038</v>
      </c>
      <c r="D934" s="168">
        <v>25833</v>
      </c>
      <c r="E934" s="33"/>
      <c r="F934" s="28"/>
      <c r="G934" s="28"/>
      <c r="I934" s="166"/>
      <c r="J934" s="166"/>
      <c r="U934" s="237">
        <v>0</v>
      </c>
      <c r="V934" s="237">
        <v>0</v>
      </c>
      <c r="W934" s="237"/>
      <c r="X934" s="237"/>
      <c r="Y934" s="237"/>
    </row>
    <row r="935" spans="1:25" ht="15" hidden="1" x14ac:dyDescent="0.2">
      <c r="A935" s="4">
        <v>48</v>
      </c>
      <c r="B935" s="5">
        <v>45</v>
      </c>
      <c r="C935" s="168">
        <v>40038</v>
      </c>
      <c r="D935" s="168">
        <v>25833</v>
      </c>
      <c r="E935" s="33"/>
      <c r="F935" s="28"/>
      <c r="G935" s="28"/>
      <c r="I935" s="166"/>
      <c r="J935" s="166"/>
      <c r="U935" s="237">
        <v>0</v>
      </c>
      <c r="V935" s="237">
        <v>0</v>
      </c>
      <c r="W935" s="237"/>
      <c r="X935" s="237"/>
      <c r="Y935" s="237"/>
    </row>
    <row r="936" spans="1:25" ht="15" hidden="1" x14ac:dyDescent="0.2">
      <c r="A936" s="4">
        <v>49</v>
      </c>
      <c r="B936" s="5">
        <v>45</v>
      </c>
      <c r="C936" s="168">
        <v>40038</v>
      </c>
      <c r="D936" s="168">
        <v>25833</v>
      </c>
      <c r="E936" s="33"/>
      <c r="F936" s="28"/>
      <c r="G936" s="28"/>
      <c r="I936" s="166"/>
      <c r="J936" s="166"/>
      <c r="U936" s="237">
        <v>0</v>
      </c>
      <c r="V936" s="237">
        <v>0</v>
      </c>
      <c r="W936" s="237"/>
      <c r="X936" s="237"/>
      <c r="Y936" s="237"/>
    </row>
    <row r="937" spans="1:25" ht="15" hidden="1" x14ac:dyDescent="0.2">
      <c r="A937" s="4">
        <v>50</v>
      </c>
      <c r="B937" s="5">
        <v>50</v>
      </c>
      <c r="C937" s="168">
        <v>46251</v>
      </c>
      <c r="D937" s="168">
        <v>29840</v>
      </c>
      <c r="E937" s="33"/>
      <c r="F937" s="28"/>
      <c r="G937" s="28"/>
      <c r="I937" s="166"/>
      <c r="J937" s="166"/>
      <c r="U937" s="237">
        <v>0</v>
      </c>
      <c r="V937" s="237">
        <v>0</v>
      </c>
      <c r="W937" s="237"/>
      <c r="X937" s="237"/>
      <c r="Y937" s="237"/>
    </row>
    <row r="938" spans="1:25" ht="15" hidden="1" x14ac:dyDescent="0.2">
      <c r="A938" s="4">
        <v>51</v>
      </c>
      <c r="B938" s="5">
        <v>50</v>
      </c>
      <c r="C938" s="168">
        <v>46251</v>
      </c>
      <c r="D938" s="168">
        <v>29840</v>
      </c>
      <c r="E938" s="33"/>
      <c r="F938" s="28"/>
      <c r="G938" s="28"/>
      <c r="I938" s="166"/>
      <c r="J938" s="166"/>
      <c r="U938" s="237">
        <v>0</v>
      </c>
      <c r="V938" s="237">
        <v>0</v>
      </c>
      <c r="W938" s="237"/>
      <c r="X938" s="237"/>
      <c r="Y938" s="237"/>
    </row>
    <row r="939" spans="1:25" ht="15" hidden="1" x14ac:dyDescent="0.2">
      <c r="A939" s="4">
        <v>52</v>
      </c>
      <c r="B939" s="5">
        <v>50</v>
      </c>
      <c r="C939" s="168">
        <v>46251</v>
      </c>
      <c r="D939" s="168">
        <v>29840</v>
      </c>
      <c r="E939" s="33"/>
      <c r="F939" s="28"/>
      <c r="G939" s="28"/>
      <c r="I939" s="166"/>
      <c r="J939" s="166"/>
      <c r="U939" s="237">
        <v>0</v>
      </c>
      <c r="V939" s="237">
        <v>0</v>
      </c>
      <c r="W939" s="237"/>
      <c r="X939" s="237"/>
      <c r="Y939" s="237"/>
    </row>
    <row r="940" spans="1:25" ht="15" hidden="1" x14ac:dyDescent="0.2">
      <c r="A940" s="4">
        <v>53</v>
      </c>
      <c r="B940" s="5">
        <v>50</v>
      </c>
      <c r="C940" s="168">
        <v>46251</v>
      </c>
      <c r="D940" s="168">
        <v>29840</v>
      </c>
      <c r="E940" s="33"/>
      <c r="F940" s="28"/>
      <c r="G940" s="28"/>
      <c r="I940" s="166"/>
      <c r="J940" s="166"/>
      <c r="U940" s="237">
        <v>0</v>
      </c>
      <c r="V940" s="237">
        <v>0</v>
      </c>
      <c r="W940" s="237"/>
      <c r="X940" s="237"/>
      <c r="Y940" s="237"/>
    </row>
    <row r="941" spans="1:25" ht="15" hidden="1" x14ac:dyDescent="0.2">
      <c r="A941" s="4">
        <v>54</v>
      </c>
      <c r="B941" s="5">
        <v>50</v>
      </c>
      <c r="C941" s="168">
        <v>46251</v>
      </c>
      <c r="D941" s="168">
        <v>29840</v>
      </c>
      <c r="E941" s="33"/>
      <c r="F941" s="28"/>
      <c r="G941" s="28"/>
      <c r="I941" s="166"/>
      <c r="J941" s="166"/>
      <c r="U941" s="237">
        <v>0</v>
      </c>
      <c r="V941" s="237">
        <v>0</v>
      </c>
      <c r="W941" s="237"/>
      <c r="X941" s="237"/>
      <c r="Y941" s="237"/>
    </row>
    <row r="942" spans="1:25" ht="15" hidden="1" x14ac:dyDescent="0.2">
      <c r="A942" s="4">
        <v>55</v>
      </c>
      <c r="B942" s="239">
        <v>55</v>
      </c>
      <c r="C942" s="168">
        <v>51651</v>
      </c>
      <c r="D942" s="168">
        <v>33328</v>
      </c>
      <c r="E942" s="33"/>
      <c r="F942" s="28"/>
      <c r="G942" s="28"/>
      <c r="I942" s="166"/>
      <c r="J942" s="166"/>
      <c r="U942" s="237">
        <v>0</v>
      </c>
      <c r="V942" s="237">
        <v>0</v>
      </c>
      <c r="W942" s="237"/>
      <c r="X942" s="237"/>
      <c r="Y942" s="237"/>
    </row>
    <row r="943" spans="1:25" ht="15" hidden="1" x14ac:dyDescent="0.2">
      <c r="A943" s="4">
        <v>56</v>
      </c>
      <c r="B943" s="239">
        <v>55</v>
      </c>
      <c r="C943" s="168">
        <v>51651</v>
      </c>
      <c r="D943" s="168">
        <v>33328</v>
      </c>
      <c r="E943" s="33"/>
      <c r="F943" s="28"/>
      <c r="G943" s="28"/>
      <c r="I943" s="166"/>
      <c r="J943" s="166"/>
      <c r="U943" s="237">
        <v>0</v>
      </c>
      <c r="V943" s="237">
        <v>0</v>
      </c>
      <c r="W943" s="237"/>
      <c r="X943" s="237"/>
      <c r="Y943" s="237"/>
    </row>
    <row r="944" spans="1:25" ht="15" hidden="1" x14ac:dyDescent="0.2">
      <c r="A944" s="4">
        <v>57</v>
      </c>
      <c r="B944" s="239">
        <v>55</v>
      </c>
      <c r="C944" s="168">
        <v>51651</v>
      </c>
      <c r="D944" s="168">
        <v>33328</v>
      </c>
      <c r="E944" s="33"/>
      <c r="F944" s="28"/>
      <c r="G944" s="28"/>
      <c r="I944" s="166"/>
      <c r="J944" s="166"/>
      <c r="U944" s="237">
        <v>0</v>
      </c>
      <c r="V944" s="237">
        <v>0</v>
      </c>
      <c r="W944" s="237"/>
      <c r="X944" s="237"/>
      <c r="Y944" s="237"/>
    </row>
    <row r="945" spans="1:25" ht="15" hidden="1" x14ac:dyDescent="0.2">
      <c r="A945" s="4">
        <v>58</v>
      </c>
      <c r="B945" s="239">
        <v>55</v>
      </c>
      <c r="C945" s="168">
        <v>51651</v>
      </c>
      <c r="D945" s="168">
        <v>33328</v>
      </c>
      <c r="E945" s="33"/>
      <c r="F945" s="28"/>
      <c r="G945" s="28"/>
      <c r="I945" s="166"/>
      <c r="J945" s="166"/>
      <c r="U945" s="237">
        <v>0</v>
      </c>
      <c r="V945" s="237">
        <v>0</v>
      </c>
      <c r="W945" s="237"/>
      <c r="X945" s="237"/>
      <c r="Y945" s="237"/>
    </row>
    <row r="946" spans="1:25" ht="15" hidden="1" x14ac:dyDescent="0.2">
      <c r="A946" s="4">
        <v>59</v>
      </c>
      <c r="B946" s="239">
        <v>55</v>
      </c>
      <c r="C946" s="168">
        <v>51651</v>
      </c>
      <c r="D946" s="168">
        <v>33328</v>
      </c>
      <c r="E946" s="33"/>
      <c r="F946" s="28"/>
      <c r="G946" s="28"/>
      <c r="I946" s="166"/>
      <c r="J946" s="166"/>
      <c r="U946" s="237">
        <v>0</v>
      </c>
      <c r="V946" s="237">
        <v>0</v>
      </c>
      <c r="W946" s="237"/>
      <c r="X946" s="237"/>
      <c r="Y946" s="237"/>
    </row>
    <row r="947" spans="1:25" ht="15" hidden="1" x14ac:dyDescent="0.2">
      <c r="A947" s="4">
        <v>60</v>
      </c>
      <c r="B947" s="239">
        <v>60</v>
      </c>
      <c r="C947" s="168">
        <v>55236</v>
      </c>
      <c r="D947" s="168">
        <v>35640</v>
      </c>
      <c r="E947" s="33"/>
      <c r="F947" s="28"/>
      <c r="G947" s="28"/>
      <c r="I947" s="166"/>
      <c r="J947" s="166"/>
      <c r="U947" s="237">
        <v>0</v>
      </c>
      <c r="V947" s="237">
        <v>0</v>
      </c>
      <c r="W947" s="237"/>
      <c r="X947" s="237"/>
      <c r="Y947" s="237"/>
    </row>
    <row r="948" spans="1:25" ht="15" hidden="1" x14ac:dyDescent="0.2">
      <c r="A948" s="4">
        <v>61</v>
      </c>
      <c r="B948" s="239">
        <v>61</v>
      </c>
      <c r="C948" s="168">
        <v>62420</v>
      </c>
      <c r="D948" s="168">
        <v>40274</v>
      </c>
      <c r="E948" s="33"/>
      <c r="F948" s="28"/>
      <c r="G948" s="28"/>
      <c r="I948" s="166"/>
      <c r="J948" s="166"/>
      <c r="U948" s="237">
        <v>0</v>
      </c>
      <c r="V948" s="237">
        <v>0</v>
      </c>
      <c r="W948" s="237"/>
      <c r="X948" s="237"/>
      <c r="Y948" s="237"/>
    </row>
    <row r="949" spans="1:25" ht="15" hidden="1" x14ac:dyDescent="0.2">
      <c r="A949" s="4">
        <v>62</v>
      </c>
      <c r="B949" s="239">
        <v>62</v>
      </c>
      <c r="C949" s="168">
        <v>69238</v>
      </c>
      <c r="D949" s="168">
        <v>44674</v>
      </c>
      <c r="E949" s="33"/>
      <c r="F949" s="28"/>
      <c r="G949" s="28"/>
      <c r="I949" s="166"/>
      <c r="J949" s="166"/>
      <c r="U949" s="237">
        <v>0</v>
      </c>
      <c r="V949" s="237">
        <v>0</v>
      </c>
      <c r="W949" s="237"/>
      <c r="X949" s="237"/>
      <c r="Y949" s="237"/>
    </row>
    <row r="950" spans="1:25" ht="15" hidden="1" x14ac:dyDescent="0.2">
      <c r="A950" s="4">
        <v>63</v>
      </c>
      <c r="B950" s="239">
        <v>63</v>
      </c>
      <c r="C950" s="168">
        <v>76555</v>
      </c>
      <c r="D950" s="168">
        <v>49393</v>
      </c>
      <c r="E950" s="33"/>
      <c r="F950" s="28"/>
      <c r="G950" s="28"/>
      <c r="I950" s="166"/>
      <c r="J950" s="166"/>
      <c r="U950" s="237">
        <v>0</v>
      </c>
      <c r="V950" s="237">
        <v>0</v>
      </c>
      <c r="W950" s="237"/>
      <c r="X950" s="237"/>
      <c r="Y950" s="237"/>
    </row>
    <row r="951" spans="1:25" ht="15" hidden="1" x14ac:dyDescent="0.2">
      <c r="A951" s="4">
        <v>64</v>
      </c>
      <c r="B951" s="239">
        <v>64</v>
      </c>
      <c r="C951" s="168">
        <v>84367</v>
      </c>
      <c r="D951" s="168">
        <v>54430</v>
      </c>
      <c r="E951" s="33"/>
      <c r="F951" s="28"/>
      <c r="G951" s="28"/>
      <c r="I951" s="166"/>
      <c r="J951" s="166"/>
      <c r="U951" s="237">
        <v>0</v>
      </c>
      <c r="V951" s="237">
        <v>0</v>
      </c>
      <c r="W951" s="237"/>
      <c r="X951" s="237"/>
      <c r="Y951" s="237"/>
    </row>
    <row r="952" spans="1:25" ht="15" hidden="1" x14ac:dyDescent="0.2">
      <c r="A952" s="4">
        <v>65</v>
      </c>
      <c r="B952" s="239">
        <v>65</v>
      </c>
      <c r="C952" s="168">
        <v>92675</v>
      </c>
      <c r="D952" s="168">
        <v>59793</v>
      </c>
      <c r="E952" s="33"/>
      <c r="F952" s="28"/>
      <c r="G952" s="28"/>
      <c r="I952" s="166"/>
      <c r="J952" s="166"/>
      <c r="U952" s="237">
        <v>0</v>
      </c>
      <c r="V952" s="237">
        <v>0</v>
      </c>
      <c r="W952" s="237"/>
      <c r="X952" s="237"/>
      <c r="Y952" s="237"/>
    </row>
    <row r="953" spans="1:25" ht="15" hidden="1" x14ac:dyDescent="0.2">
      <c r="A953" s="4">
        <v>66</v>
      </c>
      <c r="B953" s="239">
        <v>66</v>
      </c>
      <c r="C953" s="168">
        <v>101478</v>
      </c>
      <c r="D953" s="168">
        <v>65468</v>
      </c>
      <c r="E953" s="33"/>
      <c r="F953" s="28"/>
      <c r="G953" s="28"/>
      <c r="I953" s="166"/>
      <c r="J953" s="166"/>
      <c r="U953" s="237">
        <v>0</v>
      </c>
      <c r="V953" s="237">
        <v>0</v>
      </c>
      <c r="W953" s="237"/>
      <c r="X953" s="237"/>
      <c r="Y953" s="237"/>
    </row>
    <row r="954" spans="1:25" ht="15" hidden="1" x14ac:dyDescent="0.2">
      <c r="A954" s="4">
        <v>67</v>
      </c>
      <c r="B954" s="239">
        <v>67</v>
      </c>
      <c r="C954" s="168">
        <v>110777</v>
      </c>
      <c r="D954" s="168">
        <v>71472</v>
      </c>
      <c r="E954" s="33"/>
      <c r="F954" s="28"/>
      <c r="G954" s="28"/>
      <c r="I954" s="166"/>
      <c r="J954" s="166"/>
      <c r="U954" s="237">
        <v>0</v>
      </c>
      <c r="V954" s="237">
        <v>0</v>
      </c>
      <c r="W954" s="237"/>
      <c r="X954" s="237"/>
      <c r="Y954" s="237"/>
    </row>
    <row r="955" spans="1:25" ht="15" hidden="1" x14ac:dyDescent="0.2">
      <c r="A955" s="4">
        <v>68</v>
      </c>
      <c r="B955" s="239">
        <v>68</v>
      </c>
      <c r="C955" s="168">
        <v>120570</v>
      </c>
      <c r="D955" s="168">
        <v>77790</v>
      </c>
      <c r="E955" s="33"/>
      <c r="F955" s="28"/>
      <c r="G955" s="28"/>
      <c r="I955" s="166"/>
      <c r="J955" s="166"/>
      <c r="U955" s="237">
        <v>0</v>
      </c>
      <c r="V955" s="237">
        <v>0</v>
      </c>
      <c r="W955" s="237"/>
      <c r="X955" s="237"/>
      <c r="Y955" s="237"/>
    </row>
    <row r="956" spans="1:25" ht="15" hidden="1" x14ac:dyDescent="0.2">
      <c r="A956" s="4">
        <v>69</v>
      </c>
      <c r="B956" s="239">
        <v>69</v>
      </c>
      <c r="C956" s="168">
        <v>130860</v>
      </c>
      <c r="D956" s="168">
        <v>84428</v>
      </c>
      <c r="E956" s="33"/>
      <c r="F956" s="28"/>
      <c r="G956" s="28"/>
      <c r="I956" s="166"/>
      <c r="J956" s="166"/>
      <c r="U956" s="237">
        <v>0</v>
      </c>
      <c r="V956" s="237">
        <v>0</v>
      </c>
      <c r="W956" s="237"/>
      <c r="X956" s="237"/>
      <c r="Y956" s="237"/>
    </row>
    <row r="957" spans="1:25" ht="15" hidden="1" x14ac:dyDescent="0.2">
      <c r="A957" s="4">
        <v>70</v>
      </c>
      <c r="B957" s="239">
        <v>70</v>
      </c>
      <c r="C957" s="168">
        <v>141647</v>
      </c>
      <c r="D957" s="168">
        <v>91389</v>
      </c>
      <c r="E957" s="33"/>
      <c r="F957" s="28"/>
      <c r="G957" s="28"/>
      <c r="I957" s="166"/>
      <c r="J957" s="166"/>
      <c r="U957" s="237">
        <v>0</v>
      </c>
      <c r="V957" s="237">
        <v>0</v>
      </c>
      <c r="W957" s="237"/>
      <c r="X957" s="237"/>
      <c r="Y957" s="237"/>
    </row>
    <row r="958" spans="1:25" ht="15" hidden="1" x14ac:dyDescent="0.2">
      <c r="A958" s="4">
        <v>71</v>
      </c>
      <c r="B958" s="239">
        <v>71</v>
      </c>
      <c r="C958" s="168">
        <v>152931</v>
      </c>
      <c r="D958" s="168">
        <v>98668</v>
      </c>
      <c r="E958" s="33"/>
      <c r="F958" s="28"/>
      <c r="G958" s="28"/>
      <c r="I958" s="166"/>
      <c r="J958" s="166"/>
      <c r="U958" s="237">
        <v>0</v>
      </c>
      <c r="V958" s="237">
        <v>0</v>
      </c>
      <c r="W958" s="237"/>
      <c r="X958" s="237"/>
      <c r="Y958" s="237"/>
    </row>
    <row r="959" spans="1:25" ht="15" hidden="1" x14ac:dyDescent="0.2">
      <c r="A959" s="4">
        <v>72</v>
      </c>
      <c r="B959" s="239">
        <v>72</v>
      </c>
      <c r="C959" s="168">
        <v>164709</v>
      </c>
      <c r="D959" s="168">
        <v>106265</v>
      </c>
      <c r="E959" s="33"/>
      <c r="F959" s="28"/>
      <c r="G959" s="28"/>
      <c r="I959" s="166"/>
      <c r="J959" s="166"/>
      <c r="U959" s="237">
        <v>0</v>
      </c>
      <c r="V959" s="237">
        <v>0</v>
      </c>
      <c r="W959" s="237"/>
      <c r="X959" s="237"/>
      <c r="Y959" s="237"/>
    </row>
    <row r="960" spans="1:25" ht="15" hidden="1" x14ac:dyDescent="0.2">
      <c r="A960" s="4">
        <v>73</v>
      </c>
      <c r="B960" s="239">
        <v>73</v>
      </c>
      <c r="C960" s="168">
        <v>176988</v>
      </c>
      <c r="D960" s="168">
        <v>114185</v>
      </c>
      <c r="E960" s="33"/>
      <c r="F960" s="28"/>
      <c r="G960" s="28"/>
      <c r="I960" s="166"/>
      <c r="J960" s="166"/>
      <c r="U960" s="237">
        <v>0</v>
      </c>
      <c r="V960" s="237">
        <v>0</v>
      </c>
      <c r="W960" s="237"/>
      <c r="X960" s="237"/>
      <c r="Y960" s="237"/>
    </row>
    <row r="961" spans="1:25" ht="15" hidden="1" x14ac:dyDescent="0.2">
      <c r="A961" s="4">
        <v>74</v>
      </c>
      <c r="B961" s="239">
        <v>74</v>
      </c>
      <c r="C961" s="168">
        <v>189752</v>
      </c>
      <c r="D961" s="168">
        <v>122421</v>
      </c>
      <c r="E961" s="33"/>
      <c r="F961" s="28"/>
      <c r="G961" s="28"/>
      <c r="I961" s="166"/>
      <c r="J961" s="166"/>
      <c r="U961" s="237">
        <v>0</v>
      </c>
      <c r="V961" s="237">
        <v>0</v>
      </c>
      <c r="W961" s="237"/>
      <c r="X961" s="237"/>
      <c r="Y961" s="237"/>
    </row>
    <row r="962" spans="1:25" ht="15" hidden="1" x14ac:dyDescent="0.2">
      <c r="A962" s="4">
        <v>75</v>
      </c>
      <c r="B962" s="239">
        <v>75</v>
      </c>
      <c r="C962" s="168">
        <v>203019</v>
      </c>
      <c r="D962" s="168">
        <v>130985</v>
      </c>
      <c r="E962" s="33"/>
      <c r="F962" s="28"/>
      <c r="G962" s="28"/>
      <c r="I962" s="166"/>
      <c r="J962" s="166"/>
      <c r="U962" s="237">
        <v>0</v>
      </c>
      <c r="V962" s="237">
        <v>0</v>
      </c>
      <c r="W962" s="237"/>
      <c r="X962" s="237"/>
      <c r="Y962" s="237"/>
    </row>
    <row r="963" spans="1:25" ht="15" hidden="1" x14ac:dyDescent="0.2">
      <c r="A963" s="4">
        <v>76</v>
      </c>
      <c r="B963" s="239">
        <v>75</v>
      </c>
      <c r="C963" s="168">
        <v>203019</v>
      </c>
      <c r="D963" s="168">
        <v>130985</v>
      </c>
      <c r="E963" s="33"/>
      <c r="F963" s="28"/>
      <c r="G963" s="28"/>
      <c r="I963" s="166"/>
      <c r="J963" s="166"/>
      <c r="U963" s="237">
        <v>0</v>
      </c>
      <c r="V963" s="237">
        <v>0</v>
      </c>
      <c r="W963" s="237"/>
      <c r="X963" s="237"/>
      <c r="Y963" s="237"/>
    </row>
    <row r="964" spans="1:25" ht="15" hidden="1" x14ac:dyDescent="0.2">
      <c r="A964" s="4">
        <v>77</v>
      </c>
      <c r="B964" s="239">
        <v>75</v>
      </c>
      <c r="C964" s="168">
        <v>203019</v>
      </c>
      <c r="D964" s="168">
        <v>130985</v>
      </c>
      <c r="E964" s="33"/>
      <c r="F964" s="28"/>
      <c r="G964" s="28"/>
      <c r="I964" s="166"/>
      <c r="J964" s="166"/>
      <c r="U964" s="237">
        <v>0</v>
      </c>
      <c r="V964" s="237">
        <v>0</v>
      </c>
      <c r="W964" s="237"/>
      <c r="X964" s="237"/>
      <c r="Y964" s="237"/>
    </row>
    <row r="965" spans="1:25" ht="15" hidden="1" x14ac:dyDescent="0.2">
      <c r="A965" s="4">
        <v>78</v>
      </c>
      <c r="B965" s="239">
        <v>75</v>
      </c>
      <c r="C965" s="168">
        <v>203019</v>
      </c>
      <c r="D965" s="168">
        <v>130985</v>
      </c>
      <c r="E965" s="33"/>
      <c r="F965" s="28"/>
      <c r="G965" s="28"/>
      <c r="I965" s="166"/>
      <c r="J965" s="166"/>
      <c r="U965" s="237">
        <v>0</v>
      </c>
      <c r="V965" s="237">
        <v>0</v>
      </c>
      <c r="W965" s="237"/>
      <c r="X965" s="237"/>
      <c r="Y965" s="237"/>
    </row>
    <row r="966" spans="1:25" ht="15" hidden="1" x14ac:dyDescent="0.2">
      <c r="A966" s="4">
        <v>79</v>
      </c>
      <c r="B966" s="239">
        <v>75</v>
      </c>
      <c r="C966" s="168">
        <v>203019</v>
      </c>
      <c r="D966" s="168">
        <v>130985</v>
      </c>
      <c r="E966" s="33"/>
      <c r="F966" s="28"/>
      <c r="G966" s="28"/>
      <c r="I966" s="166"/>
      <c r="J966" s="166"/>
      <c r="U966" s="237">
        <v>0</v>
      </c>
      <c r="V966" s="237">
        <v>0</v>
      </c>
      <c r="W966" s="237"/>
      <c r="X966" s="237"/>
      <c r="Y966" s="237"/>
    </row>
    <row r="967" spans="1:25" ht="15" hidden="1" x14ac:dyDescent="0.2">
      <c r="A967" s="4">
        <v>80</v>
      </c>
      <c r="B967" s="239">
        <v>75</v>
      </c>
      <c r="C967" s="168">
        <v>203019</v>
      </c>
      <c r="D967" s="168">
        <v>130985</v>
      </c>
      <c r="E967" s="33"/>
      <c r="F967" s="28"/>
      <c r="G967" s="28"/>
      <c r="I967" s="166"/>
      <c r="J967" s="166"/>
      <c r="U967" s="237">
        <v>0</v>
      </c>
      <c r="V967" s="237">
        <v>0</v>
      </c>
      <c r="W967" s="237"/>
      <c r="X967" s="237"/>
      <c r="Y967" s="237"/>
    </row>
    <row r="968" spans="1:25" ht="15" hidden="1" x14ac:dyDescent="0.2">
      <c r="A968" s="4">
        <v>81</v>
      </c>
      <c r="B968" s="239">
        <v>75</v>
      </c>
      <c r="C968" s="168">
        <v>203019</v>
      </c>
      <c r="D968" s="168">
        <v>130985</v>
      </c>
      <c r="E968" s="33"/>
      <c r="F968" s="28"/>
      <c r="G968" s="28"/>
      <c r="I968" s="166"/>
      <c r="J968" s="166"/>
      <c r="U968" s="237">
        <v>0</v>
      </c>
      <c r="V968" s="237">
        <v>0</v>
      </c>
      <c r="W968" s="237"/>
      <c r="X968" s="237"/>
      <c r="Y968" s="237"/>
    </row>
    <row r="969" spans="1:25" ht="15" hidden="1" x14ac:dyDescent="0.2">
      <c r="A969" s="4">
        <v>82</v>
      </c>
      <c r="B969" s="239">
        <v>75</v>
      </c>
      <c r="C969" s="168">
        <v>203019</v>
      </c>
      <c r="D969" s="168">
        <v>130985</v>
      </c>
      <c r="E969" s="33"/>
      <c r="F969" s="28"/>
      <c r="G969" s="28"/>
      <c r="I969" s="166"/>
      <c r="J969" s="166"/>
      <c r="U969" s="237">
        <v>0</v>
      </c>
      <c r="V969" s="237">
        <v>0</v>
      </c>
      <c r="W969" s="237"/>
      <c r="X969" s="237"/>
      <c r="Y969" s="237"/>
    </row>
    <row r="970" spans="1:25" ht="15" hidden="1" x14ac:dyDescent="0.2">
      <c r="A970" s="4">
        <v>83</v>
      </c>
      <c r="B970" s="239">
        <v>75</v>
      </c>
      <c r="C970" s="168">
        <v>203019</v>
      </c>
      <c r="D970" s="168">
        <v>130985</v>
      </c>
      <c r="E970" s="33"/>
      <c r="F970" s="28"/>
      <c r="G970" s="28"/>
      <c r="I970" s="166"/>
      <c r="J970" s="166"/>
      <c r="U970" s="237">
        <v>0</v>
      </c>
      <c r="V970" s="237">
        <v>0</v>
      </c>
      <c r="W970" s="237"/>
      <c r="X970" s="237"/>
      <c r="Y970" s="237"/>
    </row>
    <row r="971" spans="1:25" ht="15" hidden="1" x14ac:dyDescent="0.2">
      <c r="A971" s="4">
        <v>84</v>
      </c>
      <c r="B971" s="239">
        <v>75</v>
      </c>
      <c r="C971" s="168">
        <v>203019</v>
      </c>
      <c r="D971" s="168">
        <v>130985</v>
      </c>
      <c r="E971" s="33"/>
      <c r="F971" s="28"/>
      <c r="G971" s="28"/>
      <c r="I971" s="166"/>
      <c r="J971" s="166"/>
      <c r="U971" s="237">
        <v>0</v>
      </c>
      <c r="V971" s="237">
        <v>0</v>
      </c>
      <c r="W971" s="237"/>
      <c r="X971" s="237"/>
      <c r="Y971" s="237"/>
    </row>
    <row r="972" spans="1:25" ht="15" hidden="1" x14ac:dyDescent="0.2">
      <c r="A972" s="4">
        <v>1</v>
      </c>
      <c r="B972" s="240" t="s">
        <v>92</v>
      </c>
      <c r="C972" s="168">
        <v>9708</v>
      </c>
      <c r="D972" s="168">
        <v>6266</v>
      </c>
      <c r="E972" s="33"/>
      <c r="F972" s="27"/>
      <c r="G972" s="27"/>
      <c r="I972" s="166"/>
      <c r="J972" s="166"/>
      <c r="U972" s="237">
        <v>0</v>
      </c>
      <c r="V972" s="237">
        <v>0</v>
      </c>
      <c r="W972" s="237"/>
      <c r="X972" s="237"/>
      <c r="Y972" s="237"/>
    </row>
    <row r="973" spans="1:25" ht="15" hidden="1" x14ac:dyDescent="0.2">
      <c r="A973" s="4">
        <v>2</v>
      </c>
      <c r="B973" s="240" t="s">
        <v>93</v>
      </c>
      <c r="C973" s="168">
        <v>16503</v>
      </c>
      <c r="D973" s="168">
        <v>10649</v>
      </c>
      <c r="E973" s="33"/>
      <c r="F973" s="28"/>
      <c r="G973" s="28"/>
      <c r="I973" s="166"/>
      <c r="J973" s="166"/>
      <c r="U973" s="237">
        <v>0</v>
      </c>
      <c r="V973" s="237">
        <v>0</v>
      </c>
      <c r="W973" s="237"/>
      <c r="X973" s="237"/>
      <c r="Y973" s="237"/>
    </row>
    <row r="974" spans="1:25" ht="15" hidden="1" x14ac:dyDescent="0.2">
      <c r="A974" s="4">
        <v>3</v>
      </c>
      <c r="B974" s="240" t="s">
        <v>94</v>
      </c>
      <c r="C974" s="168">
        <v>23295</v>
      </c>
      <c r="D974" s="168">
        <v>15034</v>
      </c>
      <c r="E974" s="33"/>
      <c r="F974" s="28"/>
      <c r="G974" s="28"/>
      <c r="U974" s="237">
        <v>0</v>
      </c>
      <c r="V974" s="237">
        <v>0</v>
      </c>
      <c r="W974" s="237"/>
      <c r="X974" s="237"/>
      <c r="Y974" s="237"/>
    </row>
    <row r="975" spans="1:25" hidden="1" x14ac:dyDescent="0.15">
      <c r="A975" s="4"/>
      <c r="B975" s="7"/>
      <c r="C975" s="8"/>
      <c r="D975" s="8"/>
      <c r="E975" s="8"/>
      <c r="F975" s="8"/>
      <c r="G975" s="8"/>
      <c r="U975" s="237"/>
      <c r="V975" s="237"/>
    </row>
    <row r="976" spans="1:25" ht="18" hidden="1" x14ac:dyDescent="0.2">
      <c r="A976" s="327" t="s">
        <v>22</v>
      </c>
      <c r="B976" s="328"/>
      <c r="C976" s="328"/>
      <c r="D976" s="328"/>
      <c r="E976" s="328"/>
      <c r="F976" s="328"/>
      <c r="G976" s="328"/>
      <c r="H976" s="29"/>
    </row>
    <row r="977" spans="1:22" hidden="1" x14ac:dyDescent="0.15">
      <c r="A977" s="323" t="s">
        <v>0</v>
      </c>
      <c r="B977" s="324"/>
      <c r="C977" s="324"/>
      <c r="D977" s="324"/>
      <c r="E977" s="324"/>
      <c r="F977" s="324"/>
      <c r="G977" s="324"/>
    </row>
    <row r="978" spans="1:22" hidden="1" x14ac:dyDescent="0.15">
      <c r="A978" s="4" t="s">
        <v>1</v>
      </c>
      <c r="B978" s="5" t="s">
        <v>1</v>
      </c>
      <c r="C978" s="30">
        <v>0</v>
      </c>
      <c r="D978" s="30">
        <v>1000</v>
      </c>
      <c r="E978" s="30">
        <v>2000</v>
      </c>
      <c r="F978" s="6"/>
      <c r="G978" s="6"/>
      <c r="U978" s="236">
        <v>2</v>
      </c>
      <c r="V978" s="236">
        <v>6</v>
      </c>
    </row>
    <row r="979" spans="1:22" ht="15" hidden="1" x14ac:dyDescent="0.2">
      <c r="A979" s="4">
        <v>18</v>
      </c>
      <c r="B979" s="5">
        <v>18</v>
      </c>
      <c r="C979" s="9">
        <f>C905*$K$2</f>
        <v>2154.1333333333332</v>
      </c>
      <c r="D979" s="9">
        <f>D905*$K$2</f>
        <v>1389.8266666666668</v>
      </c>
      <c r="E979" s="9">
        <v>0</v>
      </c>
      <c r="F979" s="9">
        <v>0</v>
      </c>
      <c r="G979" s="9">
        <v>0</v>
      </c>
      <c r="I979" s="166"/>
      <c r="J979" s="166"/>
      <c r="U979" s="237">
        <v>0</v>
      </c>
      <c r="V979" s="237">
        <v>0</v>
      </c>
    </row>
    <row r="980" spans="1:22" ht="15" hidden="1" x14ac:dyDescent="0.2">
      <c r="A980" s="4">
        <v>19</v>
      </c>
      <c r="B980" s="5">
        <v>18</v>
      </c>
      <c r="C980" s="9">
        <f t="shared" ref="C980:D1043" si="39">C906*$K$2</f>
        <v>2154.1333333333332</v>
      </c>
      <c r="D980" s="9">
        <f t="shared" si="39"/>
        <v>1389.8266666666668</v>
      </c>
      <c r="E980" s="9">
        <v>0</v>
      </c>
      <c r="F980" s="9">
        <v>0</v>
      </c>
      <c r="G980" s="9">
        <v>0</v>
      </c>
      <c r="I980" s="166"/>
      <c r="J980" s="166"/>
      <c r="U980" s="237">
        <v>0</v>
      </c>
      <c r="V980" s="237">
        <v>0</v>
      </c>
    </row>
    <row r="981" spans="1:22" ht="15" hidden="1" x14ac:dyDescent="0.2">
      <c r="A981" s="4">
        <v>20</v>
      </c>
      <c r="B981" s="5">
        <v>18</v>
      </c>
      <c r="C981" s="9">
        <f t="shared" si="39"/>
        <v>2154.1333333333332</v>
      </c>
      <c r="D981" s="9">
        <f t="shared" si="39"/>
        <v>1389.8266666666668</v>
      </c>
      <c r="E981" s="9">
        <v>0</v>
      </c>
      <c r="F981" s="9">
        <v>0</v>
      </c>
      <c r="G981" s="9">
        <v>0</v>
      </c>
      <c r="I981" s="166"/>
      <c r="J981" s="166"/>
      <c r="U981" s="237">
        <v>0</v>
      </c>
      <c r="V981" s="237">
        <v>0</v>
      </c>
    </row>
    <row r="982" spans="1:22" ht="15" hidden="1" x14ac:dyDescent="0.2">
      <c r="A982" s="4">
        <v>21</v>
      </c>
      <c r="B982" s="5">
        <v>18</v>
      </c>
      <c r="C982" s="9">
        <f t="shared" si="39"/>
        <v>2154.1333333333332</v>
      </c>
      <c r="D982" s="9">
        <f t="shared" si="39"/>
        <v>1389.8266666666668</v>
      </c>
      <c r="E982" s="9">
        <v>0</v>
      </c>
      <c r="F982" s="9">
        <v>0</v>
      </c>
      <c r="G982" s="9">
        <v>0</v>
      </c>
      <c r="I982" s="166"/>
      <c r="J982" s="166"/>
      <c r="U982" s="237">
        <v>0</v>
      </c>
      <c r="V982" s="237">
        <v>0</v>
      </c>
    </row>
    <row r="983" spans="1:22" ht="15" hidden="1" x14ac:dyDescent="0.2">
      <c r="A983" s="4">
        <v>22</v>
      </c>
      <c r="B983" s="5">
        <v>18</v>
      </c>
      <c r="C983" s="9">
        <f t="shared" si="39"/>
        <v>2154.1333333333332</v>
      </c>
      <c r="D983" s="9">
        <f t="shared" si="39"/>
        <v>1389.8266666666668</v>
      </c>
      <c r="E983" s="9">
        <v>0</v>
      </c>
      <c r="F983" s="9">
        <v>0</v>
      </c>
      <c r="G983" s="9">
        <v>0</v>
      </c>
      <c r="I983" s="166"/>
      <c r="J983" s="166"/>
      <c r="U983" s="237">
        <v>0</v>
      </c>
      <c r="V983" s="237">
        <v>0</v>
      </c>
    </row>
    <row r="984" spans="1:22" ht="15" hidden="1" x14ac:dyDescent="0.2">
      <c r="A984" s="4">
        <v>23</v>
      </c>
      <c r="B984" s="5">
        <v>18</v>
      </c>
      <c r="C984" s="9">
        <f t="shared" si="39"/>
        <v>2154.1333333333332</v>
      </c>
      <c r="D984" s="9">
        <f t="shared" si="39"/>
        <v>1389.8266666666668</v>
      </c>
      <c r="E984" s="9">
        <v>0</v>
      </c>
      <c r="F984" s="9">
        <v>0</v>
      </c>
      <c r="G984" s="9">
        <v>0</v>
      </c>
      <c r="I984" s="166"/>
      <c r="J984" s="166"/>
      <c r="U984" s="237">
        <v>0</v>
      </c>
      <c r="V984" s="237">
        <v>0</v>
      </c>
    </row>
    <row r="985" spans="1:22" ht="15" hidden="1" x14ac:dyDescent="0.2">
      <c r="A985" s="4">
        <v>24</v>
      </c>
      <c r="B985" s="5">
        <v>18</v>
      </c>
      <c r="C985" s="9">
        <f t="shared" si="39"/>
        <v>2154.1333333333332</v>
      </c>
      <c r="D985" s="9">
        <f t="shared" si="39"/>
        <v>1389.8266666666668</v>
      </c>
      <c r="E985" s="9">
        <v>0</v>
      </c>
      <c r="F985" s="9">
        <v>0</v>
      </c>
      <c r="G985" s="9">
        <v>0</v>
      </c>
      <c r="I985" s="166"/>
      <c r="J985" s="166"/>
      <c r="U985" s="237">
        <v>0</v>
      </c>
      <c r="V985" s="237">
        <v>0</v>
      </c>
    </row>
    <row r="986" spans="1:22" ht="15" hidden="1" x14ac:dyDescent="0.2">
      <c r="A986" s="4">
        <v>25</v>
      </c>
      <c r="B986" s="5">
        <v>25</v>
      </c>
      <c r="C986" s="9">
        <f t="shared" si="39"/>
        <v>2309.3466666666668</v>
      </c>
      <c r="D986" s="9">
        <f t="shared" si="39"/>
        <v>1489.9733333333334</v>
      </c>
      <c r="E986" s="9">
        <v>0</v>
      </c>
      <c r="F986" s="9">
        <v>0</v>
      </c>
      <c r="G986" s="9">
        <v>0</v>
      </c>
      <c r="I986" s="166"/>
      <c r="J986" s="166"/>
      <c r="U986" s="237">
        <v>0</v>
      </c>
      <c r="V986" s="237">
        <v>0</v>
      </c>
    </row>
    <row r="987" spans="1:22" ht="15" hidden="1" x14ac:dyDescent="0.2">
      <c r="A987" s="4">
        <v>26</v>
      </c>
      <c r="B987" s="5">
        <v>25</v>
      </c>
      <c r="C987" s="9">
        <f t="shared" si="39"/>
        <v>2309.3466666666668</v>
      </c>
      <c r="D987" s="9">
        <f t="shared" si="39"/>
        <v>1489.9733333333334</v>
      </c>
      <c r="E987" s="9">
        <v>0</v>
      </c>
      <c r="F987" s="9">
        <v>0</v>
      </c>
      <c r="G987" s="9">
        <v>0</v>
      </c>
      <c r="I987" s="166"/>
      <c r="J987" s="166"/>
      <c r="U987" s="237">
        <v>0</v>
      </c>
      <c r="V987" s="237">
        <v>0</v>
      </c>
    </row>
    <row r="988" spans="1:22" ht="15" hidden="1" x14ac:dyDescent="0.2">
      <c r="A988" s="4">
        <v>27</v>
      </c>
      <c r="B988" s="5">
        <v>25</v>
      </c>
      <c r="C988" s="9">
        <f t="shared" si="39"/>
        <v>2309.3466666666668</v>
      </c>
      <c r="D988" s="9">
        <f t="shared" si="39"/>
        <v>1489.9733333333334</v>
      </c>
      <c r="E988" s="9">
        <v>0</v>
      </c>
      <c r="F988" s="9">
        <v>0</v>
      </c>
      <c r="G988" s="9">
        <v>0</v>
      </c>
      <c r="I988" s="166"/>
      <c r="J988" s="166"/>
      <c r="U988" s="237">
        <v>0</v>
      </c>
      <c r="V988" s="237">
        <v>0</v>
      </c>
    </row>
    <row r="989" spans="1:22" ht="15" hidden="1" x14ac:dyDescent="0.2">
      <c r="A989" s="4">
        <v>28</v>
      </c>
      <c r="B989" s="5">
        <v>25</v>
      </c>
      <c r="C989" s="9">
        <f t="shared" si="39"/>
        <v>2309.3466666666668</v>
      </c>
      <c r="D989" s="9">
        <f t="shared" si="39"/>
        <v>1489.9733333333334</v>
      </c>
      <c r="E989" s="9">
        <v>0</v>
      </c>
      <c r="F989" s="9">
        <v>0</v>
      </c>
      <c r="G989" s="9">
        <v>0</v>
      </c>
      <c r="I989" s="166"/>
      <c r="J989" s="166"/>
      <c r="U989" s="237">
        <v>0</v>
      </c>
      <c r="V989" s="237">
        <v>0</v>
      </c>
    </row>
    <row r="990" spans="1:22" ht="15" hidden="1" x14ac:dyDescent="0.2">
      <c r="A990" s="4">
        <v>29</v>
      </c>
      <c r="B990" s="5">
        <v>25</v>
      </c>
      <c r="C990" s="9">
        <f t="shared" si="39"/>
        <v>2309.3466666666668</v>
      </c>
      <c r="D990" s="9">
        <f t="shared" si="39"/>
        <v>1489.9733333333334</v>
      </c>
      <c r="E990" s="9">
        <v>0</v>
      </c>
      <c r="F990" s="9">
        <v>0</v>
      </c>
      <c r="G990" s="9">
        <v>0</v>
      </c>
      <c r="I990" s="166"/>
      <c r="J990" s="166"/>
      <c r="U990" s="237">
        <v>0</v>
      </c>
      <c r="V990" s="237">
        <v>0</v>
      </c>
    </row>
    <row r="991" spans="1:22" ht="15" hidden="1" x14ac:dyDescent="0.2">
      <c r="A991" s="4">
        <v>30</v>
      </c>
      <c r="B991" s="5">
        <v>30</v>
      </c>
      <c r="C991" s="9">
        <f t="shared" si="39"/>
        <v>2577.12</v>
      </c>
      <c r="D991" s="9">
        <f t="shared" si="39"/>
        <v>1663.0133333333333</v>
      </c>
      <c r="E991" s="9">
        <v>0</v>
      </c>
      <c r="F991" s="9">
        <v>0</v>
      </c>
      <c r="G991" s="9">
        <v>0</v>
      </c>
      <c r="I991" s="166"/>
      <c r="J991" s="166"/>
      <c r="U991" s="237">
        <v>0</v>
      </c>
      <c r="V991" s="237">
        <v>0</v>
      </c>
    </row>
    <row r="992" spans="1:22" ht="15" hidden="1" x14ac:dyDescent="0.2">
      <c r="A992" s="4">
        <v>31</v>
      </c>
      <c r="B992" s="5">
        <v>30</v>
      </c>
      <c r="C992" s="9">
        <f t="shared" si="39"/>
        <v>2577.12</v>
      </c>
      <c r="D992" s="9">
        <f t="shared" si="39"/>
        <v>1663.0133333333333</v>
      </c>
      <c r="E992" s="9">
        <v>0</v>
      </c>
      <c r="F992" s="9">
        <v>0</v>
      </c>
      <c r="G992" s="9">
        <v>0</v>
      </c>
      <c r="I992" s="166"/>
      <c r="J992" s="166"/>
      <c r="U992" s="237">
        <v>0</v>
      </c>
      <c r="V992" s="237">
        <v>0</v>
      </c>
    </row>
    <row r="993" spans="1:22" ht="15" hidden="1" x14ac:dyDescent="0.2">
      <c r="A993" s="4">
        <v>32</v>
      </c>
      <c r="B993" s="5">
        <v>30</v>
      </c>
      <c r="C993" s="9">
        <f t="shared" si="39"/>
        <v>2577.12</v>
      </c>
      <c r="D993" s="9">
        <f t="shared" si="39"/>
        <v>1663.0133333333333</v>
      </c>
      <c r="E993" s="9">
        <v>0</v>
      </c>
      <c r="F993" s="9">
        <v>0</v>
      </c>
      <c r="G993" s="9">
        <v>0</v>
      </c>
      <c r="I993" s="166"/>
      <c r="J993" s="166"/>
      <c r="U993" s="237">
        <v>0</v>
      </c>
      <c r="V993" s="237">
        <v>0</v>
      </c>
    </row>
    <row r="994" spans="1:22" ht="15" hidden="1" x14ac:dyDescent="0.2">
      <c r="A994" s="4">
        <v>33</v>
      </c>
      <c r="B994" s="5">
        <v>30</v>
      </c>
      <c r="C994" s="9">
        <f t="shared" si="39"/>
        <v>2577.12</v>
      </c>
      <c r="D994" s="9">
        <f t="shared" si="39"/>
        <v>1663.0133333333333</v>
      </c>
      <c r="E994" s="9">
        <v>0</v>
      </c>
      <c r="F994" s="9">
        <v>0</v>
      </c>
      <c r="G994" s="9">
        <v>0</v>
      </c>
      <c r="I994" s="166"/>
      <c r="J994" s="166"/>
      <c r="U994" s="237">
        <v>0</v>
      </c>
      <c r="V994" s="237">
        <v>0</v>
      </c>
    </row>
    <row r="995" spans="1:22" ht="15" hidden="1" x14ac:dyDescent="0.2">
      <c r="A995" s="4">
        <v>34</v>
      </c>
      <c r="B995" s="5">
        <v>30</v>
      </c>
      <c r="C995" s="9">
        <f t="shared" si="39"/>
        <v>2577.12</v>
      </c>
      <c r="D995" s="9">
        <f t="shared" si="39"/>
        <v>1663.0133333333333</v>
      </c>
      <c r="E995" s="9">
        <v>0</v>
      </c>
      <c r="F995" s="9">
        <v>0</v>
      </c>
      <c r="G995" s="9">
        <v>0</v>
      </c>
      <c r="I995" s="166"/>
      <c r="J995" s="166"/>
      <c r="U995" s="237">
        <v>0</v>
      </c>
      <c r="V995" s="237">
        <v>0</v>
      </c>
    </row>
    <row r="996" spans="1:22" ht="15" hidden="1" x14ac:dyDescent="0.2">
      <c r="A996" s="4">
        <v>35</v>
      </c>
      <c r="B996" s="5">
        <v>35</v>
      </c>
      <c r="C996" s="9">
        <f t="shared" si="39"/>
        <v>2882.6933333333336</v>
      </c>
      <c r="D996" s="9">
        <f t="shared" si="39"/>
        <v>1859.9466666666667</v>
      </c>
      <c r="E996" s="9">
        <v>0</v>
      </c>
      <c r="F996" s="9">
        <v>0</v>
      </c>
      <c r="G996" s="9">
        <v>0</v>
      </c>
      <c r="I996" s="166"/>
      <c r="J996" s="166"/>
      <c r="U996" s="237">
        <v>0</v>
      </c>
      <c r="V996" s="237">
        <v>0</v>
      </c>
    </row>
    <row r="997" spans="1:22" ht="15" hidden="1" x14ac:dyDescent="0.2">
      <c r="A997" s="4">
        <v>36</v>
      </c>
      <c r="B997" s="5">
        <v>35</v>
      </c>
      <c r="C997" s="9">
        <f t="shared" si="39"/>
        <v>2882.6933333333336</v>
      </c>
      <c r="D997" s="9">
        <f t="shared" si="39"/>
        <v>1859.9466666666667</v>
      </c>
      <c r="E997" s="9">
        <v>0</v>
      </c>
      <c r="F997" s="9">
        <v>0</v>
      </c>
      <c r="G997" s="9">
        <v>0</v>
      </c>
      <c r="I997" s="166"/>
      <c r="J997" s="166"/>
      <c r="U997" s="237">
        <v>0</v>
      </c>
      <c r="V997" s="237">
        <v>0</v>
      </c>
    </row>
    <row r="998" spans="1:22" ht="15" hidden="1" x14ac:dyDescent="0.2">
      <c r="A998" s="4">
        <v>37</v>
      </c>
      <c r="B998" s="5">
        <v>35</v>
      </c>
      <c r="C998" s="9">
        <f t="shared" si="39"/>
        <v>2882.6933333333336</v>
      </c>
      <c r="D998" s="9">
        <f t="shared" si="39"/>
        <v>1859.9466666666667</v>
      </c>
      <c r="E998" s="9">
        <v>0</v>
      </c>
      <c r="F998" s="9">
        <v>0</v>
      </c>
      <c r="G998" s="9">
        <v>0</v>
      </c>
      <c r="I998" s="166"/>
      <c r="J998" s="166"/>
      <c r="U998" s="237">
        <v>0</v>
      </c>
      <c r="V998" s="237">
        <v>0</v>
      </c>
    </row>
    <row r="999" spans="1:22" ht="15" hidden="1" x14ac:dyDescent="0.2">
      <c r="A999" s="4">
        <v>38</v>
      </c>
      <c r="B999" s="5">
        <v>35</v>
      </c>
      <c r="C999" s="9">
        <f t="shared" si="39"/>
        <v>2882.6933333333336</v>
      </c>
      <c r="D999" s="9">
        <f t="shared" si="39"/>
        <v>1859.9466666666667</v>
      </c>
      <c r="E999" s="9">
        <v>0</v>
      </c>
      <c r="F999" s="9">
        <v>0</v>
      </c>
      <c r="G999" s="9">
        <v>0</v>
      </c>
      <c r="I999" s="166"/>
      <c r="J999" s="166"/>
      <c r="U999" s="237">
        <v>0</v>
      </c>
      <c r="V999" s="237">
        <v>0</v>
      </c>
    </row>
    <row r="1000" spans="1:22" ht="15" hidden="1" x14ac:dyDescent="0.2">
      <c r="A1000" s="4">
        <v>39</v>
      </c>
      <c r="B1000" s="5">
        <v>35</v>
      </c>
      <c r="C1000" s="9">
        <f t="shared" si="39"/>
        <v>2882.6933333333336</v>
      </c>
      <c r="D1000" s="9">
        <f t="shared" si="39"/>
        <v>1859.9466666666667</v>
      </c>
      <c r="E1000" s="9">
        <v>0</v>
      </c>
      <c r="F1000" s="9">
        <v>0</v>
      </c>
      <c r="G1000" s="9">
        <v>0</v>
      </c>
      <c r="I1000" s="166"/>
      <c r="J1000" s="166"/>
      <c r="U1000" s="237">
        <v>0</v>
      </c>
      <c r="V1000" s="237">
        <v>0</v>
      </c>
    </row>
    <row r="1001" spans="1:22" ht="15" hidden="1" x14ac:dyDescent="0.2">
      <c r="A1001" s="4">
        <v>40</v>
      </c>
      <c r="B1001" s="5">
        <v>40</v>
      </c>
      <c r="C1001" s="9">
        <f t="shared" si="39"/>
        <v>3338.9066666666668</v>
      </c>
      <c r="D1001" s="9">
        <f t="shared" si="39"/>
        <v>2154.5066666666667</v>
      </c>
      <c r="E1001" s="9">
        <v>0</v>
      </c>
      <c r="F1001" s="9">
        <v>0</v>
      </c>
      <c r="G1001" s="9">
        <v>0</v>
      </c>
      <c r="I1001" s="166"/>
      <c r="J1001" s="166"/>
      <c r="U1001" s="237">
        <v>0</v>
      </c>
      <c r="V1001" s="237">
        <v>0</v>
      </c>
    </row>
    <row r="1002" spans="1:22" ht="15" hidden="1" x14ac:dyDescent="0.2">
      <c r="A1002" s="4">
        <v>41</v>
      </c>
      <c r="B1002" s="5">
        <v>40</v>
      </c>
      <c r="C1002" s="9">
        <f t="shared" si="39"/>
        <v>3338.9066666666668</v>
      </c>
      <c r="D1002" s="9">
        <f t="shared" si="39"/>
        <v>2154.5066666666667</v>
      </c>
      <c r="E1002" s="9">
        <v>0</v>
      </c>
      <c r="F1002" s="9">
        <v>0</v>
      </c>
      <c r="G1002" s="9">
        <v>0</v>
      </c>
      <c r="I1002" s="166"/>
      <c r="J1002" s="166"/>
      <c r="U1002" s="237">
        <v>0</v>
      </c>
      <c r="V1002" s="237">
        <v>0</v>
      </c>
    </row>
    <row r="1003" spans="1:22" ht="15" hidden="1" x14ac:dyDescent="0.2">
      <c r="A1003" s="4">
        <v>42</v>
      </c>
      <c r="B1003" s="5">
        <v>40</v>
      </c>
      <c r="C1003" s="9">
        <f t="shared" si="39"/>
        <v>3338.9066666666668</v>
      </c>
      <c r="D1003" s="9">
        <f t="shared" si="39"/>
        <v>2154.5066666666667</v>
      </c>
      <c r="E1003" s="9">
        <v>0</v>
      </c>
      <c r="F1003" s="9">
        <v>0</v>
      </c>
      <c r="G1003" s="9">
        <v>0</v>
      </c>
      <c r="I1003" s="166"/>
      <c r="J1003" s="166"/>
      <c r="U1003" s="237">
        <v>0</v>
      </c>
      <c r="V1003" s="237">
        <v>0</v>
      </c>
    </row>
    <row r="1004" spans="1:22" ht="15" hidden="1" x14ac:dyDescent="0.2">
      <c r="A1004" s="4">
        <v>43</v>
      </c>
      <c r="B1004" s="5">
        <v>40</v>
      </c>
      <c r="C1004" s="9">
        <f t="shared" si="39"/>
        <v>3338.9066666666668</v>
      </c>
      <c r="D1004" s="9">
        <f t="shared" si="39"/>
        <v>2154.5066666666667</v>
      </c>
      <c r="E1004" s="9">
        <v>0</v>
      </c>
      <c r="F1004" s="9">
        <v>0</v>
      </c>
      <c r="G1004" s="9">
        <v>0</v>
      </c>
      <c r="I1004" s="166"/>
      <c r="J1004" s="166"/>
      <c r="U1004" s="237">
        <v>0</v>
      </c>
      <c r="V1004" s="237">
        <v>0</v>
      </c>
    </row>
    <row r="1005" spans="1:22" ht="15" hidden="1" x14ac:dyDescent="0.2">
      <c r="A1005" s="4">
        <v>44</v>
      </c>
      <c r="B1005" s="5">
        <v>40</v>
      </c>
      <c r="C1005" s="9">
        <f t="shared" si="39"/>
        <v>3338.9066666666668</v>
      </c>
      <c r="D1005" s="9">
        <f t="shared" si="39"/>
        <v>2154.5066666666667</v>
      </c>
      <c r="E1005" s="9">
        <v>0</v>
      </c>
      <c r="F1005" s="9">
        <v>0</v>
      </c>
      <c r="G1005" s="9">
        <v>0</v>
      </c>
      <c r="I1005" s="166"/>
      <c r="J1005" s="166"/>
      <c r="U1005" s="237">
        <v>0</v>
      </c>
      <c r="V1005" s="237">
        <v>0</v>
      </c>
    </row>
    <row r="1006" spans="1:22" ht="15" hidden="1" x14ac:dyDescent="0.2">
      <c r="A1006" s="4">
        <v>45</v>
      </c>
      <c r="B1006" s="5">
        <v>45</v>
      </c>
      <c r="C1006" s="9">
        <f t="shared" si="39"/>
        <v>3736.88</v>
      </c>
      <c r="D1006" s="9">
        <f t="shared" si="39"/>
        <v>2411.08</v>
      </c>
      <c r="E1006" s="9">
        <v>0</v>
      </c>
      <c r="F1006" s="9">
        <v>0</v>
      </c>
      <c r="G1006" s="9">
        <v>0</v>
      </c>
      <c r="I1006" s="166"/>
      <c r="J1006" s="166"/>
      <c r="U1006" s="237">
        <v>0</v>
      </c>
      <c r="V1006" s="237">
        <v>0</v>
      </c>
    </row>
    <row r="1007" spans="1:22" ht="15" hidden="1" x14ac:dyDescent="0.2">
      <c r="A1007" s="4">
        <v>46</v>
      </c>
      <c r="B1007" s="5">
        <v>45</v>
      </c>
      <c r="C1007" s="9">
        <f t="shared" si="39"/>
        <v>3736.88</v>
      </c>
      <c r="D1007" s="9">
        <f t="shared" si="39"/>
        <v>2411.08</v>
      </c>
      <c r="E1007" s="9">
        <v>0</v>
      </c>
      <c r="F1007" s="9">
        <v>0</v>
      </c>
      <c r="G1007" s="9">
        <v>0</v>
      </c>
      <c r="I1007" s="166"/>
      <c r="J1007" s="166"/>
      <c r="U1007" s="237">
        <v>0</v>
      </c>
      <c r="V1007" s="237">
        <v>0</v>
      </c>
    </row>
    <row r="1008" spans="1:22" ht="15" hidden="1" x14ac:dyDescent="0.2">
      <c r="A1008" s="4">
        <v>47</v>
      </c>
      <c r="B1008" s="5">
        <v>45</v>
      </c>
      <c r="C1008" s="9">
        <f t="shared" si="39"/>
        <v>3736.88</v>
      </c>
      <c r="D1008" s="9">
        <f t="shared" si="39"/>
        <v>2411.08</v>
      </c>
      <c r="E1008" s="9">
        <v>0</v>
      </c>
      <c r="F1008" s="9">
        <v>0</v>
      </c>
      <c r="G1008" s="9">
        <v>0</v>
      </c>
      <c r="I1008" s="166"/>
      <c r="J1008" s="166"/>
      <c r="U1008" s="237">
        <v>0</v>
      </c>
      <c r="V1008" s="237">
        <v>0</v>
      </c>
    </row>
    <row r="1009" spans="1:22" ht="15" hidden="1" x14ac:dyDescent="0.2">
      <c r="A1009" s="4">
        <v>48</v>
      </c>
      <c r="B1009" s="5">
        <v>45</v>
      </c>
      <c r="C1009" s="9">
        <f t="shared" si="39"/>
        <v>3736.88</v>
      </c>
      <c r="D1009" s="9">
        <f t="shared" si="39"/>
        <v>2411.08</v>
      </c>
      <c r="E1009" s="9">
        <v>0</v>
      </c>
      <c r="F1009" s="9">
        <v>0</v>
      </c>
      <c r="G1009" s="9">
        <v>0</v>
      </c>
      <c r="I1009" s="166"/>
      <c r="J1009" s="166"/>
      <c r="U1009" s="237">
        <v>0</v>
      </c>
      <c r="V1009" s="237">
        <v>0</v>
      </c>
    </row>
    <row r="1010" spans="1:22" ht="15" hidden="1" x14ac:dyDescent="0.2">
      <c r="A1010" s="4">
        <v>49</v>
      </c>
      <c r="B1010" s="5">
        <v>45</v>
      </c>
      <c r="C1010" s="9">
        <f t="shared" si="39"/>
        <v>3736.88</v>
      </c>
      <c r="D1010" s="9">
        <f t="shared" si="39"/>
        <v>2411.08</v>
      </c>
      <c r="E1010" s="9">
        <v>0</v>
      </c>
      <c r="F1010" s="9">
        <v>0</v>
      </c>
      <c r="G1010" s="9">
        <v>0</v>
      </c>
      <c r="I1010" s="166"/>
      <c r="J1010" s="166"/>
      <c r="U1010" s="237">
        <v>0</v>
      </c>
      <c r="V1010" s="237">
        <v>0</v>
      </c>
    </row>
    <row r="1011" spans="1:22" ht="15" hidden="1" x14ac:dyDescent="0.2">
      <c r="A1011" s="4">
        <v>50</v>
      </c>
      <c r="B1011" s="5">
        <v>50</v>
      </c>
      <c r="C1011" s="9">
        <f t="shared" si="39"/>
        <v>4316.76</v>
      </c>
      <c r="D1011" s="9">
        <f t="shared" si="39"/>
        <v>2785.0666666666666</v>
      </c>
      <c r="E1011" s="9">
        <v>0</v>
      </c>
      <c r="F1011" s="9">
        <v>0</v>
      </c>
      <c r="G1011" s="9">
        <v>0</v>
      </c>
      <c r="I1011" s="166"/>
      <c r="J1011" s="166"/>
      <c r="U1011" s="237">
        <v>0</v>
      </c>
      <c r="V1011" s="237">
        <v>0</v>
      </c>
    </row>
    <row r="1012" spans="1:22" ht="15" hidden="1" x14ac:dyDescent="0.2">
      <c r="A1012" s="4">
        <v>51</v>
      </c>
      <c r="B1012" s="5">
        <v>50</v>
      </c>
      <c r="C1012" s="9">
        <f t="shared" si="39"/>
        <v>4316.76</v>
      </c>
      <c r="D1012" s="9">
        <f t="shared" si="39"/>
        <v>2785.0666666666666</v>
      </c>
      <c r="E1012" s="9">
        <v>0</v>
      </c>
      <c r="F1012" s="9">
        <v>0</v>
      </c>
      <c r="G1012" s="9">
        <v>0</v>
      </c>
      <c r="I1012" s="166"/>
      <c r="J1012" s="166"/>
      <c r="U1012" s="237">
        <v>0</v>
      </c>
      <c r="V1012" s="237">
        <v>0</v>
      </c>
    </row>
    <row r="1013" spans="1:22" ht="15" hidden="1" x14ac:dyDescent="0.2">
      <c r="A1013" s="4">
        <v>52</v>
      </c>
      <c r="B1013" s="5">
        <v>50</v>
      </c>
      <c r="C1013" s="9">
        <f t="shared" si="39"/>
        <v>4316.76</v>
      </c>
      <c r="D1013" s="9">
        <f t="shared" si="39"/>
        <v>2785.0666666666666</v>
      </c>
      <c r="E1013" s="9">
        <v>0</v>
      </c>
      <c r="F1013" s="9">
        <v>0</v>
      </c>
      <c r="G1013" s="9">
        <v>0</v>
      </c>
      <c r="I1013" s="166"/>
      <c r="J1013" s="166"/>
      <c r="U1013" s="237">
        <v>0</v>
      </c>
      <c r="V1013" s="237">
        <v>0</v>
      </c>
    </row>
    <row r="1014" spans="1:22" ht="15" hidden="1" x14ac:dyDescent="0.2">
      <c r="A1014" s="4">
        <v>53</v>
      </c>
      <c r="B1014" s="5">
        <v>50</v>
      </c>
      <c r="C1014" s="9">
        <f t="shared" si="39"/>
        <v>4316.76</v>
      </c>
      <c r="D1014" s="9">
        <f t="shared" si="39"/>
        <v>2785.0666666666666</v>
      </c>
      <c r="E1014" s="9">
        <v>0</v>
      </c>
      <c r="F1014" s="9">
        <v>0</v>
      </c>
      <c r="G1014" s="9">
        <v>0</v>
      </c>
      <c r="I1014" s="166"/>
      <c r="J1014" s="166"/>
      <c r="U1014" s="237">
        <v>0</v>
      </c>
      <c r="V1014" s="237">
        <v>0</v>
      </c>
    </row>
    <row r="1015" spans="1:22" ht="15" hidden="1" x14ac:dyDescent="0.2">
      <c r="A1015" s="4">
        <v>54</v>
      </c>
      <c r="B1015" s="5">
        <v>50</v>
      </c>
      <c r="C1015" s="9">
        <f t="shared" si="39"/>
        <v>4316.76</v>
      </c>
      <c r="D1015" s="9">
        <f t="shared" si="39"/>
        <v>2785.0666666666666</v>
      </c>
      <c r="E1015" s="9">
        <v>0</v>
      </c>
      <c r="F1015" s="9">
        <v>0</v>
      </c>
      <c r="G1015" s="9">
        <v>0</v>
      </c>
      <c r="I1015" s="166"/>
      <c r="J1015" s="166"/>
      <c r="U1015" s="237">
        <v>0</v>
      </c>
      <c r="V1015" s="237">
        <v>0</v>
      </c>
    </row>
    <row r="1016" spans="1:22" ht="15" hidden="1" x14ac:dyDescent="0.2">
      <c r="A1016" s="4">
        <v>55</v>
      </c>
      <c r="B1016" s="239">
        <v>55</v>
      </c>
      <c r="C1016" s="9">
        <f t="shared" si="39"/>
        <v>4820.76</v>
      </c>
      <c r="D1016" s="9">
        <f t="shared" si="39"/>
        <v>3110.6133333333337</v>
      </c>
      <c r="E1016" s="9">
        <v>0</v>
      </c>
      <c r="F1016" s="9">
        <v>0</v>
      </c>
      <c r="G1016" s="9">
        <v>0</v>
      </c>
      <c r="I1016" s="166"/>
      <c r="J1016" s="166"/>
      <c r="U1016" s="237">
        <v>0</v>
      </c>
      <c r="V1016" s="237">
        <v>0</v>
      </c>
    </row>
    <row r="1017" spans="1:22" ht="15" hidden="1" x14ac:dyDescent="0.2">
      <c r="A1017" s="4">
        <v>56</v>
      </c>
      <c r="B1017" s="239">
        <v>55</v>
      </c>
      <c r="C1017" s="9">
        <f t="shared" si="39"/>
        <v>4820.76</v>
      </c>
      <c r="D1017" s="9">
        <f t="shared" si="39"/>
        <v>3110.6133333333337</v>
      </c>
      <c r="E1017" s="9">
        <v>0</v>
      </c>
      <c r="F1017" s="9">
        <v>0</v>
      </c>
      <c r="G1017" s="9">
        <v>0</v>
      </c>
      <c r="I1017" s="166"/>
      <c r="J1017" s="166"/>
      <c r="U1017" s="237">
        <v>0</v>
      </c>
      <c r="V1017" s="237">
        <v>0</v>
      </c>
    </row>
    <row r="1018" spans="1:22" ht="15" hidden="1" x14ac:dyDescent="0.2">
      <c r="A1018" s="4">
        <v>57</v>
      </c>
      <c r="B1018" s="239">
        <v>55</v>
      </c>
      <c r="C1018" s="9">
        <f t="shared" si="39"/>
        <v>4820.76</v>
      </c>
      <c r="D1018" s="9">
        <f t="shared" si="39"/>
        <v>3110.6133333333337</v>
      </c>
      <c r="E1018" s="9">
        <v>0</v>
      </c>
      <c r="F1018" s="9">
        <v>0</v>
      </c>
      <c r="G1018" s="9">
        <v>0</v>
      </c>
      <c r="I1018" s="166"/>
      <c r="J1018" s="166"/>
      <c r="U1018" s="237">
        <v>0</v>
      </c>
      <c r="V1018" s="237">
        <v>0</v>
      </c>
    </row>
    <row r="1019" spans="1:22" ht="15" hidden="1" x14ac:dyDescent="0.2">
      <c r="A1019" s="4">
        <v>58</v>
      </c>
      <c r="B1019" s="239">
        <v>55</v>
      </c>
      <c r="C1019" s="9">
        <f t="shared" si="39"/>
        <v>4820.76</v>
      </c>
      <c r="D1019" s="9">
        <f t="shared" si="39"/>
        <v>3110.6133333333337</v>
      </c>
      <c r="E1019" s="9">
        <v>0</v>
      </c>
      <c r="F1019" s="9">
        <v>0</v>
      </c>
      <c r="G1019" s="9">
        <v>0</v>
      </c>
      <c r="I1019" s="166"/>
      <c r="J1019" s="166"/>
      <c r="U1019" s="237">
        <v>0</v>
      </c>
      <c r="V1019" s="237">
        <v>0</v>
      </c>
    </row>
    <row r="1020" spans="1:22" ht="15" hidden="1" x14ac:dyDescent="0.2">
      <c r="A1020" s="4">
        <v>59</v>
      </c>
      <c r="B1020" s="239">
        <v>55</v>
      </c>
      <c r="C1020" s="9">
        <f t="shared" si="39"/>
        <v>4820.76</v>
      </c>
      <c r="D1020" s="9">
        <f t="shared" si="39"/>
        <v>3110.6133333333337</v>
      </c>
      <c r="E1020" s="9">
        <v>0</v>
      </c>
      <c r="F1020" s="9">
        <v>0</v>
      </c>
      <c r="G1020" s="9">
        <v>0</v>
      </c>
      <c r="I1020" s="166"/>
      <c r="J1020" s="166"/>
      <c r="U1020" s="237">
        <v>0</v>
      </c>
      <c r="V1020" s="237">
        <v>0</v>
      </c>
    </row>
    <row r="1021" spans="1:22" ht="15" hidden="1" x14ac:dyDescent="0.2">
      <c r="A1021" s="4">
        <v>60</v>
      </c>
      <c r="B1021" s="239">
        <v>60</v>
      </c>
      <c r="C1021" s="9">
        <f t="shared" si="39"/>
        <v>5155.3600000000006</v>
      </c>
      <c r="D1021" s="9">
        <f t="shared" si="39"/>
        <v>3326.4</v>
      </c>
      <c r="E1021" s="9">
        <v>0</v>
      </c>
      <c r="F1021" s="9">
        <v>0</v>
      </c>
      <c r="G1021" s="9">
        <v>0</v>
      </c>
      <c r="I1021" s="166"/>
      <c r="J1021" s="166"/>
      <c r="U1021" s="237">
        <v>0</v>
      </c>
      <c r="V1021" s="237">
        <v>0</v>
      </c>
    </row>
    <row r="1022" spans="1:22" ht="15" hidden="1" x14ac:dyDescent="0.2">
      <c r="A1022" s="4">
        <v>61</v>
      </c>
      <c r="B1022" s="239">
        <v>61</v>
      </c>
      <c r="C1022" s="9">
        <f t="shared" si="39"/>
        <v>5825.8666666666668</v>
      </c>
      <c r="D1022" s="9">
        <f t="shared" si="39"/>
        <v>3758.9066666666668</v>
      </c>
      <c r="E1022" s="9">
        <v>0</v>
      </c>
      <c r="F1022" s="9">
        <v>0</v>
      </c>
      <c r="G1022" s="9">
        <v>0</v>
      </c>
      <c r="I1022" s="166"/>
      <c r="J1022" s="166"/>
      <c r="U1022" s="237">
        <v>0</v>
      </c>
      <c r="V1022" s="237">
        <v>0</v>
      </c>
    </row>
    <row r="1023" spans="1:22" ht="15" hidden="1" x14ac:dyDescent="0.2">
      <c r="A1023" s="4">
        <v>62</v>
      </c>
      <c r="B1023" s="239">
        <v>62</v>
      </c>
      <c r="C1023" s="9">
        <f t="shared" si="39"/>
        <v>6462.213333333334</v>
      </c>
      <c r="D1023" s="9">
        <f t="shared" si="39"/>
        <v>4169.5733333333337</v>
      </c>
      <c r="E1023" s="9">
        <v>0</v>
      </c>
      <c r="F1023" s="9">
        <v>0</v>
      </c>
      <c r="G1023" s="9">
        <v>0</v>
      </c>
      <c r="I1023" s="166"/>
      <c r="J1023" s="166"/>
      <c r="U1023" s="237">
        <v>0</v>
      </c>
      <c r="V1023" s="237">
        <v>0</v>
      </c>
    </row>
    <row r="1024" spans="1:22" ht="15" hidden="1" x14ac:dyDescent="0.2">
      <c r="A1024" s="4">
        <v>63</v>
      </c>
      <c r="B1024" s="239">
        <v>63</v>
      </c>
      <c r="C1024" s="9">
        <f t="shared" si="39"/>
        <v>7145.1333333333332</v>
      </c>
      <c r="D1024" s="9">
        <f t="shared" si="39"/>
        <v>4610.0133333333333</v>
      </c>
      <c r="E1024" s="9">
        <v>0</v>
      </c>
      <c r="F1024" s="9">
        <v>0</v>
      </c>
      <c r="G1024" s="9">
        <v>0</v>
      </c>
      <c r="I1024" s="166"/>
      <c r="J1024" s="166"/>
      <c r="U1024" s="237">
        <v>0</v>
      </c>
      <c r="V1024" s="237">
        <v>0</v>
      </c>
    </row>
    <row r="1025" spans="1:22" ht="15" hidden="1" x14ac:dyDescent="0.2">
      <c r="A1025" s="4">
        <v>64</v>
      </c>
      <c r="B1025" s="239">
        <v>64</v>
      </c>
      <c r="C1025" s="9">
        <f t="shared" si="39"/>
        <v>7874.253333333334</v>
      </c>
      <c r="D1025" s="9">
        <f t="shared" si="39"/>
        <v>5080.1333333333332</v>
      </c>
      <c r="E1025" s="9">
        <v>0</v>
      </c>
      <c r="F1025" s="9">
        <v>0</v>
      </c>
      <c r="G1025" s="9">
        <v>0</v>
      </c>
      <c r="I1025" s="166"/>
      <c r="J1025" s="166"/>
      <c r="U1025" s="237">
        <v>0</v>
      </c>
      <c r="V1025" s="237">
        <v>0</v>
      </c>
    </row>
    <row r="1026" spans="1:22" ht="15" hidden="1" x14ac:dyDescent="0.2">
      <c r="A1026" s="4">
        <v>65</v>
      </c>
      <c r="B1026" s="239">
        <v>65</v>
      </c>
      <c r="C1026" s="9">
        <f t="shared" si="39"/>
        <v>8649.6666666666679</v>
      </c>
      <c r="D1026" s="9">
        <f t="shared" si="39"/>
        <v>5580.68</v>
      </c>
      <c r="E1026" s="9">
        <v>0</v>
      </c>
      <c r="F1026" s="9">
        <v>0</v>
      </c>
      <c r="G1026" s="9">
        <v>0</v>
      </c>
      <c r="I1026" s="166"/>
      <c r="J1026" s="166"/>
      <c r="U1026" s="237">
        <v>0</v>
      </c>
      <c r="V1026" s="237">
        <v>0</v>
      </c>
    </row>
    <row r="1027" spans="1:22" ht="15" hidden="1" x14ac:dyDescent="0.2">
      <c r="A1027" s="4">
        <v>66</v>
      </c>
      <c r="B1027" s="239">
        <v>66</v>
      </c>
      <c r="C1027" s="9">
        <f t="shared" si="39"/>
        <v>9471.2800000000007</v>
      </c>
      <c r="D1027" s="9">
        <f t="shared" si="39"/>
        <v>6110.3466666666673</v>
      </c>
      <c r="E1027" s="9">
        <v>0</v>
      </c>
      <c r="F1027" s="9">
        <v>0</v>
      </c>
      <c r="G1027" s="9">
        <v>0</v>
      </c>
      <c r="I1027" s="166"/>
      <c r="J1027" s="166"/>
      <c r="U1027" s="237">
        <v>0</v>
      </c>
      <c r="V1027" s="237">
        <v>0</v>
      </c>
    </row>
    <row r="1028" spans="1:22" ht="15" hidden="1" x14ac:dyDescent="0.2">
      <c r="A1028" s="4">
        <v>67</v>
      </c>
      <c r="B1028" s="239">
        <v>67</v>
      </c>
      <c r="C1028" s="9">
        <f t="shared" si="39"/>
        <v>10339.186666666666</v>
      </c>
      <c r="D1028" s="9">
        <f t="shared" si="39"/>
        <v>6670.72</v>
      </c>
      <c r="E1028" s="9">
        <v>0</v>
      </c>
      <c r="F1028" s="9">
        <v>0</v>
      </c>
      <c r="G1028" s="9">
        <v>0</v>
      </c>
      <c r="I1028" s="166"/>
      <c r="J1028" s="166"/>
      <c r="U1028" s="237">
        <v>0</v>
      </c>
      <c r="V1028" s="237">
        <v>0</v>
      </c>
    </row>
    <row r="1029" spans="1:22" ht="15" hidden="1" x14ac:dyDescent="0.2">
      <c r="A1029" s="4">
        <v>68</v>
      </c>
      <c r="B1029" s="239">
        <v>68</v>
      </c>
      <c r="C1029" s="9">
        <f t="shared" si="39"/>
        <v>11253.2</v>
      </c>
      <c r="D1029" s="9">
        <f t="shared" si="39"/>
        <v>7260.4000000000005</v>
      </c>
      <c r="E1029" s="9">
        <v>0</v>
      </c>
      <c r="F1029" s="9">
        <v>0</v>
      </c>
      <c r="G1029" s="9">
        <v>0</v>
      </c>
      <c r="I1029" s="166"/>
      <c r="J1029" s="166"/>
      <c r="U1029" s="237">
        <v>0</v>
      </c>
      <c r="V1029" s="237">
        <v>0</v>
      </c>
    </row>
    <row r="1030" spans="1:22" ht="15" hidden="1" x14ac:dyDescent="0.2">
      <c r="A1030" s="4">
        <v>69</v>
      </c>
      <c r="B1030" s="239">
        <v>69</v>
      </c>
      <c r="C1030" s="9">
        <f t="shared" si="39"/>
        <v>12213.6</v>
      </c>
      <c r="D1030" s="9">
        <f t="shared" si="39"/>
        <v>7879.9466666666667</v>
      </c>
      <c r="E1030" s="9">
        <v>0</v>
      </c>
      <c r="F1030" s="9">
        <v>0</v>
      </c>
      <c r="G1030" s="9">
        <v>0</v>
      </c>
      <c r="I1030" s="166"/>
      <c r="J1030" s="166"/>
      <c r="U1030" s="237">
        <v>0</v>
      </c>
      <c r="V1030" s="237">
        <v>0</v>
      </c>
    </row>
    <row r="1031" spans="1:22" ht="15" hidden="1" x14ac:dyDescent="0.2">
      <c r="A1031" s="4">
        <v>70</v>
      </c>
      <c r="B1031" s="239">
        <v>70</v>
      </c>
      <c r="C1031" s="9">
        <f t="shared" si="39"/>
        <v>13220.386666666667</v>
      </c>
      <c r="D1031" s="9">
        <f t="shared" si="39"/>
        <v>8529.6400000000012</v>
      </c>
      <c r="E1031" s="9">
        <v>0</v>
      </c>
      <c r="F1031" s="9">
        <v>0</v>
      </c>
      <c r="G1031" s="9">
        <v>0</v>
      </c>
      <c r="I1031" s="166"/>
      <c r="J1031" s="166"/>
      <c r="U1031" s="237">
        <v>0</v>
      </c>
      <c r="V1031" s="237">
        <v>0</v>
      </c>
    </row>
    <row r="1032" spans="1:22" ht="15" hidden="1" x14ac:dyDescent="0.2">
      <c r="A1032" s="4">
        <v>71</v>
      </c>
      <c r="B1032" s="239">
        <v>71</v>
      </c>
      <c r="C1032" s="9">
        <f t="shared" si="39"/>
        <v>14273.560000000001</v>
      </c>
      <c r="D1032" s="9">
        <f t="shared" si="39"/>
        <v>9209.0133333333342</v>
      </c>
      <c r="E1032" s="9">
        <v>0</v>
      </c>
      <c r="F1032" s="9">
        <v>0</v>
      </c>
      <c r="G1032" s="9">
        <v>0</v>
      </c>
      <c r="I1032" s="166"/>
      <c r="J1032" s="166"/>
      <c r="U1032" s="237">
        <v>0</v>
      </c>
      <c r="V1032" s="237">
        <v>0</v>
      </c>
    </row>
    <row r="1033" spans="1:22" ht="15" hidden="1" x14ac:dyDescent="0.2">
      <c r="A1033" s="4">
        <v>72</v>
      </c>
      <c r="B1033" s="239">
        <v>72</v>
      </c>
      <c r="C1033" s="9">
        <f t="shared" si="39"/>
        <v>15372.84</v>
      </c>
      <c r="D1033" s="9">
        <f t="shared" si="39"/>
        <v>9918.0666666666675</v>
      </c>
      <c r="E1033" s="9">
        <v>0</v>
      </c>
      <c r="F1033" s="9">
        <v>0</v>
      </c>
      <c r="G1033" s="9">
        <v>0</v>
      </c>
      <c r="I1033" s="166"/>
      <c r="J1033" s="166"/>
      <c r="U1033" s="237">
        <v>0</v>
      </c>
      <c r="V1033" s="237">
        <v>0</v>
      </c>
    </row>
    <row r="1034" spans="1:22" ht="15" hidden="1" x14ac:dyDescent="0.2">
      <c r="A1034" s="4">
        <v>73</v>
      </c>
      <c r="B1034" s="239">
        <v>73</v>
      </c>
      <c r="C1034" s="9">
        <f t="shared" si="39"/>
        <v>16518.88</v>
      </c>
      <c r="D1034" s="9">
        <f t="shared" si="39"/>
        <v>10657.266666666666</v>
      </c>
      <c r="E1034" s="9">
        <v>0</v>
      </c>
      <c r="F1034" s="9">
        <v>0</v>
      </c>
      <c r="G1034" s="9">
        <v>0</v>
      </c>
      <c r="I1034" s="166"/>
      <c r="J1034" s="166"/>
      <c r="U1034" s="237">
        <v>0</v>
      </c>
      <c r="V1034" s="237">
        <v>0</v>
      </c>
    </row>
    <row r="1035" spans="1:22" ht="15" hidden="1" x14ac:dyDescent="0.2">
      <c r="A1035" s="4">
        <v>74</v>
      </c>
      <c r="B1035" s="239">
        <v>74</v>
      </c>
      <c r="C1035" s="9">
        <f t="shared" si="39"/>
        <v>17710.186666666668</v>
      </c>
      <c r="D1035" s="9">
        <f t="shared" si="39"/>
        <v>11425.960000000001</v>
      </c>
      <c r="E1035" s="9">
        <v>0</v>
      </c>
      <c r="F1035" s="9">
        <v>0</v>
      </c>
      <c r="G1035" s="9">
        <v>0</v>
      </c>
      <c r="I1035" s="166"/>
      <c r="J1035" s="166"/>
      <c r="U1035" s="237">
        <v>0</v>
      </c>
      <c r="V1035" s="237">
        <v>0</v>
      </c>
    </row>
    <row r="1036" spans="1:22" ht="15" hidden="1" x14ac:dyDescent="0.2">
      <c r="A1036" s="4">
        <v>75</v>
      </c>
      <c r="B1036" s="239">
        <v>75</v>
      </c>
      <c r="C1036" s="9">
        <f t="shared" si="39"/>
        <v>18948.440000000002</v>
      </c>
      <c r="D1036" s="9">
        <f t="shared" si="39"/>
        <v>12225.266666666666</v>
      </c>
      <c r="E1036" s="9">
        <v>0</v>
      </c>
      <c r="F1036" s="9">
        <v>0</v>
      </c>
      <c r="G1036" s="9">
        <v>0</v>
      </c>
      <c r="I1036" s="166"/>
      <c r="J1036" s="166"/>
      <c r="U1036" s="237">
        <v>0</v>
      </c>
      <c r="V1036" s="237">
        <v>0</v>
      </c>
    </row>
    <row r="1037" spans="1:22" ht="15" hidden="1" x14ac:dyDescent="0.2">
      <c r="A1037" s="4">
        <v>76</v>
      </c>
      <c r="B1037" s="239">
        <v>75</v>
      </c>
      <c r="C1037" s="9">
        <f t="shared" si="39"/>
        <v>18948.440000000002</v>
      </c>
      <c r="D1037" s="9">
        <f t="shared" si="39"/>
        <v>12225.266666666666</v>
      </c>
      <c r="E1037" s="9">
        <v>0</v>
      </c>
      <c r="F1037" s="9">
        <v>0</v>
      </c>
      <c r="G1037" s="9">
        <v>0</v>
      </c>
      <c r="I1037" s="166"/>
      <c r="J1037" s="166"/>
      <c r="U1037" s="237">
        <v>0</v>
      </c>
      <c r="V1037" s="237">
        <v>0</v>
      </c>
    </row>
    <row r="1038" spans="1:22" ht="15" hidden="1" x14ac:dyDescent="0.2">
      <c r="A1038" s="4">
        <v>77</v>
      </c>
      <c r="B1038" s="239">
        <v>75</v>
      </c>
      <c r="C1038" s="9">
        <f t="shared" si="39"/>
        <v>18948.440000000002</v>
      </c>
      <c r="D1038" s="9">
        <f t="shared" si="39"/>
        <v>12225.266666666666</v>
      </c>
      <c r="E1038" s="9">
        <v>0</v>
      </c>
      <c r="F1038" s="9">
        <v>0</v>
      </c>
      <c r="G1038" s="9">
        <v>0</v>
      </c>
      <c r="I1038" s="166"/>
      <c r="J1038" s="166"/>
      <c r="U1038" s="237">
        <v>0</v>
      </c>
      <c r="V1038" s="237">
        <v>0</v>
      </c>
    </row>
    <row r="1039" spans="1:22" ht="15" hidden="1" x14ac:dyDescent="0.2">
      <c r="A1039" s="4">
        <v>78</v>
      </c>
      <c r="B1039" s="239">
        <v>75</v>
      </c>
      <c r="C1039" s="9">
        <f t="shared" si="39"/>
        <v>18948.440000000002</v>
      </c>
      <c r="D1039" s="9">
        <f t="shared" si="39"/>
        <v>12225.266666666666</v>
      </c>
      <c r="E1039" s="9">
        <v>0</v>
      </c>
      <c r="F1039" s="9">
        <v>0</v>
      </c>
      <c r="G1039" s="9">
        <v>0</v>
      </c>
      <c r="I1039" s="166"/>
      <c r="J1039" s="166"/>
      <c r="U1039" s="237">
        <v>0</v>
      </c>
      <c r="V1039" s="237">
        <v>0</v>
      </c>
    </row>
    <row r="1040" spans="1:22" ht="15" hidden="1" x14ac:dyDescent="0.2">
      <c r="A1040" s="4">
        <v>79</v>
      </c>
      <c r="B1040" s="239">
        <v>75</v>
      </c>
      <c r="C1040" s="9">
        <f t="shared" si="39"/>
        <v>18948.440000000002</v>
      </c>
      <c r="D1040" s="9">
        <f t="shared" si="39"/>
        <v>12225.266666666666</v>
      </c>
      <c r="E1040" s="9">
        <v>0</v>
      </c>
      <c r="F1040" s="9">
        <v>0</v>
      </c>
      <c r="G1040" s="9">
        <v>0</v>
      </c>
      <c r="I1040" s="166"/>
      <c r="J1040" s="166"/>
      <c r="U1040" s="237">
        <v>0</v>
      </c>
      <c r="V1040" s="237">
        <v>0</v>
      </c>
    </row>
    <row r="1041" spans="1:22" ht="15" hidden="1" x14ac:dyDescent="0.2">
      <c r="A1041" s="4">
        <v>80</v>
      </c>
      <c r="B1041" s="239">
        <v>75</v>
      </c>
      <c r="C1041" s="9">
        <f t="shared" si="39"/>
        <v>18948.440000000002</v>
      </c>
      <c r="D1041" s="9">
        <f t="shared" si="39"/>
        <v>12225.266666666666</v>
      </c>
      <c r="E1041" s="9">
        <v>0</v>
      </c>
      <c r="F1041" s="9"/>
      <c r="G1041" s="9"/>
      <c r="I1041" s="166"/>
      <c r="J1041" s="166"/>
      <c r="U1041" s="237">
        <v>0</v>
      </c>
      <c r="V1041" s="237">
        <v>0</v>
      </c>
    </row>
    <row r="1042" spans="1:22" ht="15" hidden="1" x14ac:dyDescent="0.2">
      <c r="A1042" s="4">
        <v>81</v>
      </c>
      <c r="B1042" s="239">
        <v>75</v>
      </c>
      <c r="C1042" s="9">
        <f t="shared" si="39"/>
        <v>18948.440000000002</v>
      </c>
      <c r="D1042" s="9">
        <f t="shared" si="39"/>
        <v>12225.266666666666</v>
      </c>
      <c r="E1042" s="9">
        <v>0</v>
      </c>
      <c r="F1042" s="9"/>
      <c r="G1042" s="9"/>
      <c r="I1042" s="166"/>
      <c r="J1042" s="166"/>
      <c r="U1042" s="237">
        <v>0</v>
      </c>
      <c r="V1042" s="237">
        <v>0</v>
      </c>
    </row>
    <row r="1043" spans="1:22" ht="15" hidden="1" x14ac:dyDescent="0.2">
      <c r="A1043" s="4">
        <v>82</v>
      </c>
      <c r="B1043" s="239">
        <v>75</v>
      </c>
      <c r="C1043" s="9">
        <f t="shared" si="39"/>
        <v>18948.440000000002</v>
      </c>
      <c r="D1043" s="9">
        <f t="shared" si="39"/>
        <v>12225.266666666666</v>
      </c>
      <c r="E1043" s="9">
        <v>0</v>
      </c>
      <c r="F1043" s="9"/>
      <c r="G1043" s="9"/>
      <c r="I1043" s="166"/>
      <c r="J1043" s="166"/>
      <c r="U1043" s="237">
        <v>0</v>
      </c>
      <c r="V1043" s="237">
        <v>0</v>
      </c>
    </row>
    <row r="1044" spans="1:22" ht="15" hidden="1" x14ac:dyDescent="0.2">
      <c r="A1044" s="4">
        <v>83</v>
      </c>
      <c r="B1044" s="239">
        <v>75</v>
      </c>
      <c r="C1044" s="9">
        <f t="shared" ref="C1044:D1048" si="40">C970*$K$2</f>
        <v>18948.440000000002</v>
      </c>
      <c r="D1044" s="9">
        <f t="shared" si="40"/>
        <v>12225.266666666666</v>
      </c>
      <c r="E1044" s="9">
        <v>0</v>
      </c>
      <c r="F1044" s="9"/>
      <c r="G1044" s="9"/>
      <c r="I1044" s="166"/>
      <c r="J1044" s="166"/>
      <c r="U1044" s="237">
        <v>0</v>
      </c>
      <c r="V1044" s="237">
        <v>0</v>
      </c>
    </row>
    <row r="1045" spans="1:22" ht="15" hidden="1" x14ac:dyDescent="0.2">
      <c r="A1045" s="4">
        <v>84</v>
      </c>
      <c r="B1045" s="239">
        <v>75</v>
      </c>
      <c r="C1045" s="9">
        <f t="shared" si="40"/>
        <v>18948.440000000002</v>
      </c>
      <c r="D1045" s="9">
        <f t="shared" si="40"/>
        <v>12225.266666666666</v>
      </c>
      <c r="E1045" s="9">
        <v>0</v>
      </c>
      <c r="F1045" s="9">
        <v>0</v>
      </c>
      <c r="G1045" s="9">
        <v>0</v>
      </c>
      <c r="I1045" s="166"/>
      <c r="J1045" s="166"/>
      <c r="U1045" s="237">
        <v>0</v>
      </c>
      <c r="V1045" s="237">
        <v>0</v>
      </c>
    </row>
    <row r="1046" spans="1:22" ht="15" hidden="1" x14ac:dyDescent="0.2">
      <c r="A1046" s="4">
        <v>1</v>
      </c>
      <c r="B1046" s="240" t="s">
        <v>92</v>
      </c>
      <c r="C1046" s="9">
        <f t="shared" si="40"/>
        <v>906.08</v>
      </c>
      <c r="D1046" s="9">
        <f t="shared" si="40"/>
        <v>584.82666666666671</v>
      </c>
      <c r="E1046" s="9">
        <v>0</v>
      </c>
      <c r="F1046" s="9">
        <v>0</v>
      </c>
      <c r="G1046" s="9">
        <v>0</v>
      </c>
      <c r="I1046" s="166"/>
      <c r="J1046" s="166"/>
      <c r="U1046" s="237">
        <v>0</v>
      </c>
      <c r="V1046" s="237">
        <v>0</v>
      </c>
    </row>
    <row r="1047" spans="1:22" ht="15" hidden="1" x14ac:dyDescent="0.2">
      <c r="A1047" s="4">
        <v>2</v>
      </c>
      <c r="B1047" s="240" t="s">
        <v>93</v>
      </c>
      <c r="C1047" s="9">
        <f t="shared" si="40"/>
        <v>1540.28</v>
      </c>
      <c r="D1047" s="9">
        <f t="shared" si="40"/>
        <v>993.90666666666675</v>
      </c>
      <c r="E1047" s="9">
        <v>0</v>
      </c>
      <c r="F1047" s="9">
        <v>0</v>
      </c>
      <c r="G1047" s="9">
        <v>0</v>
      </c>
      <c r="I1047" s="166"/>
      <c r="J1047" s="166"/>
      <c r="U1047" s="237">
        <v>0</v>
      </c>
      <c r="V1047" s="237">
        <v>0</v>
      </c>
    </row>
    <row r="1048" spans="1:22" ht="15" hidden="1" x14ac:dyDescent="0.2">
      <c r="A1048" s="4">
        <v>3</v>
      </c>
      <c r="B1048" s="240" t="s">
        <v>94</v>
      </c>
      <c r="C1048" s="9">
        <f t="shared" si="40"/>
        <v>2174.2000000000003</v>
      </c>
      <c r="D1048" s="9">
        <f t="shared" si="40"/>
        <v>1403.1733333333334</v>
      </c>
      <c r="E1048" s="9">
        <v>0</v>
      </c>
      <c r="F1048" s="9">
        <v>0</v>
      </c>
      <c r="G1048" s="9">
        <v>0</v>
      </c>
      <c r="I1048" s="166"/>
      <c r="J1048" s="166"/>
      <c r="U1048" s="237">
        <v>0</v>
      </c>
      <c r="V1048" s="237">
        <v>0</v>
      </c>
    </row>
    <row r="1049" spans="1:22" ht="14" hidden="1" thickBot="1" x14ac:dyDescent="0.2"/>
    <row r="1050" spans="1:22" ht="18" hidden="1" x14ac:dyDescent="0.2">
      <c r="A1050" s="308" t="s">
        <v>21</v>
      </c>
      <c r="B1050" s="309"/>
      <c r="C1050" s="309"/>
      <c r="D1050" s="309"/>
      <c r="E1050" s="309"/>
      <c r="F1050" s="309"/>
      <c r="G1050" s="310"/>
    </row>
    <row r="1051" spans="1:22" ht="18" hidden="1" x14ac:dyDescent="0.2">
      <c r="A1051" s="311" t="s">
        <v>8</v>
      </c>
      <c r="B1051" s="312"/>
      <c r="C1051" s="312"/>
      <c r="D1051" s="312"/>
      <c r="E1051" s="312"/>
      <c r="F1051" s="312"/>
      <c r="G1051" s="313"/>
      <c r="H1051" s="29"/>
    </row>
    <row r="1052" spans="1:22" hidden="1" x14ac:dyDescent="0.15">
      <c r="A1052" s="305" t="s">
        <v>0</v>
      </c>
      <c r="B1052" s="306"/>
      <c r="C1052" s="306"/>
      <c r="D1052" s="306"/>
      <c r="E1052" s="306"/>
      <c r="F1052" s="306"/>
      <c r="G1052" s="307"/>
    </row>
    <row r="1053" spans="1:22" hidden="1" x14ac:dyDescent="0.15">
      <c r="A1053" s="21" t="s">
        <v>1</v>
      </c>
      <c r="B1053" s="22" t="s">
        <v>1</v>
      </c>
      <c r="C1053" s="30">
        <v>0</v>
      </c>
      <c r="D1053" s="30">
        <v>1000</v>
      </c>
      <c r="E1053" s="30">
        <v>2000</v>
      </c>
      <c r="F1053" s="23"/>
      <c r="G1053" s="25"/>
      <c r="U1053" s="236">
        <v>2</v>
      </c>
      <c r="V1053" s="236">
        <v>6</v>
      </c>
    </row>
    <row r="1054" spans="1:22" ht="15" hidden="1" x14ac:dyDescent="0.2">
      <c r="A1054" s="21">
        <v>18</v>
      </c>
      <c r="B1054" s="5">
        <v>18</v>
      </c>
      <c r="C1054" s="28">
        <f>C905*$K$3</f>
        <v>6347.0000000000009</v>
      </c>
      <c r="D1054" s="28">
        <f>D905*$K$3</f>
        <v>4095.0250000000005</v>
      </c>
      <c r="E1054" s="28">
        <v>0</v>
      </c>
      <c r="F1054" s="28">
        <v>42.555333333333337</v>
      </c>
      <c r="G1054" s="28">
        <v>0</v>
      </c>
      <c r="I1054" s="166"/>
      <c r="J1054" s="166"/>
      <c r="U1054" s="237">
        <v>0</v>
      </c>
      <c r="V1054" s="237">
        <v>0</v>
      </c>
    </row>
    <row r="1055" spans="1:22" ht="15" hidden="1" x14ac:dyDescent="0.2">
      <c r="A1055" s="21">
        <v>19</v>
      </c>
      <c r="B1055" s="5">
        <v>18</v>
      </c>
      <c r="C1055" s="28">
        <f t="shared" ref="C1055:D1118" si="41">C906*$K$3</f>
        <v>6347.0000000000009</v>
      </c>
      <c r="D1055" s="28">
        <f t="shared" si="41"/>
        <v>4095.0250000000005</v>
      </c>
      <c r="E1055" s="28">
        <v>0</v>
      </c>
      <c r="F1055" s="28">
        <v>42.555333333333337</v>
      </c>
      <c r="G1055" s="28">
        <v>0</v>
      </c>
      <c r="I1055" s="166"/>
      <c r="J1055" s="166"/>
      <c r="U1055" s="237">
        <v>0</v>
      </c>
      <c r="V1055" s="237">
        <v>0</v>
      </c>
    </row>
    <row r="1056" spans="1:22" ht="15" hidden="1" x14ac:dyDescent="0.2">
      <c r="A1056" s="21">
        <v>20</v>
      </c>
      <c r="B1056" s="5">
        <v>18</v>
      </c>
      <c r="C1056" s="28">
        <f t="shared" si="41"/>
        <v>6347.0000000000009</v>
      </c>
      <c r="D1056" s="28">
        <f t="shared" si="41"/>
        <v>4095.0250000000005</v>
      </c>
      <c r="E1056" s="28">
        <v>0</v>
      </c>
      <c r="F1056" s="28">
        <v>42.555333333333337</v>
      </c>
      <c r="G1056" s="28">
        <v>0</v>
      </c>
      <c r="I1056" s="166"/>
      <c r="J1056" s="166"/>
      <c r="U1056" s="237">
        <v>0</v>
      </c>
      <c r="V1056" s="237">
        <v>0</v>
      </c>
    </row>
    <row r="1057" spans="1:22" ht="15" hidden="1" x14ac:dyDescent="0.2">
      <c r="A1057" s="21">
        <v>21</v>
      </c>
      <c r="B1057" s="5">
        <v>18</v>
      </c>
      <c r="C1057" s="28">
        <f t="shared" si="41"/>
        <v>6347.0000000000009</v>
      </c>
      <c r="D1057" s="28">
        <f t="shared" si="41"/>
        <v>4095.0250000000005</v>
      </c>
      <c r="E1057" s="28">
        <v>0</v>
      </c>
      <c r="F1057" s="28">
        <v>42.555333333333337</v>
      </c>
      <c r="G1057" s="28">
        <v>0</v>
      </c>
      <c r="I1057" s="166"/>
      <c r="J1057" s="166"/>
      <c r="U1057" s="237">
        <v>0</v>
      </c>
      <c r="V1057" s="237">
        <v>0</v>
      </c>
    </row>
    <row r="1058" spans="1:22" ht="15" hidden="1" x14ac:dyDescent="0.2">
      <c r="A1058" s="21">
        <v>22</v>
      </c>
      <c r="B1058" s="5">
        <v>18</v>
      </c>
      <c r="C1058" s="28">
        <f t="shared" si="41"/>
        <v>6347.0000000000009</v>
      </c>
      <c r="D1058" s="28">
        <f t="shared" si="41"/>
        <v>4095.0250000000005</v>
      </c>
      <c r="E1058" s="28">
        <v>0</v>
      </c>
      <c r="F1058" s="28">
        <v>42.555333333333337</v>
      </c>
      <c r="G1058" s="28">
        <v>0</v>
      </c>
      <c r="I1058" s="166"/>
      <c r="J1058" s="166"/>
      <c r="U1058" s="237">
        <v>0</v>
      </c>
      <c r="V1058" s="237">
        <v>0</v>
      </c>
    </row>
    <row r="1059" spans="1:22" ht="15" hidden="1" x14ac:dyDescent="0.2">
      <c r="A1059" s="21">
        <v>23</v>
      </c>
      <c r="B1059" s="5">
        <v>18</v>
      </c>
      <c r="C1059" s="28">
        <f t="shared" si="41"/>
        <v>6347.0000000000009</v>
      </c>
      <c r="D1059" s="28">
        <f t="shared" si="41"/>
        <v>4095.0250000000005</v>
      </c>
      <c r="E1059" s="28">
        <v>0</v>
      </c>
      <c r="F1059" s="28">
        <v>42.555333333333337</v>
      </c>
      <c r="G1059" s="28">
        <v>0</v>
      </c>
      <c r="I1059" s="166"/>
      <c r="J1059" s="166"/>
      <c r="U1059" s="237">
        <v>0</v>
      </c>
      <c r="V1059" s="237">
        <v>0</v>
      </c>
    </row>
    <row r="1060" spans="1:22" ht="15" hidden="1" x14ac:dyDescent="0.2">
      <c r="A1060" s="21">
        <v>24</v>
      </c>
      <c r="B1060" s="5">
        <v>18</v>
      </c>
      <c r="C1060" s="28">
        <f t="shared" si="41"/>
        <v>6347.0000000000009</v>
      </c>
      <c r="D1060" s="28">
        <f t="shared" si="41"/>
        <v>4095.0250000000005</v>
      </c>
      <c r="E1060" s="28">
        <v>0</v>
      </c>
      <c r="F1060" s="28">
        <v>45.430000000000007</v>
      </c>
      <c r="G1060" s="28">
        <v>0</v>
      </c>
      <c r="I1060" s="166"/>
      <c r="J1060" s="166"/>
      <c r="U1060" s="237">
        <v>0</v>
      </c>
      <c r="V1060" s="237">
        <v>0</v>
      </c>
    </row>
    <row r="1061" spans="1:22" ht="15" hidden="1" x14ac:dyDescent="0.2">
      <c r="A1061" s="21">
        <v>25</v>
      </c>
      <c r="B1061" s="5">
        <v>25</v>
      </c>
      <c r="C1061" s="28">
        <f t="shared" si="41"/>
        <v>6804.3250000000007</v>
      </c>
      <c r="D1061" s="28">
        <f t="shared" si="41"/>
        <v>4390.1000000000004</v>
      </c>
      <c r="E1061" s="28">
        <v>0</v>
      </c>
      <c r="F1061" s="28">
        <v>45.430000000000007</v>
      </c>
      <c r="G1061" s="28">
        <v>0</v>
      </c>
      <c r="I1061" s="166"/>
      <c r="J1061" s="166"/>
      <c r="U1061" s="237">
        <v>0</v>
      </c>
      <c r="V1061" s="237">
        <v>0</v>
      </c>
    </row>
    <row r="1062" spans="1:22" ht="15" hidden="1" x14ac:dyDescent="0.2">
      <c r="A1062" s="21">
        <v>26</v>
      </c>
      <c r="B1062" s="5">
        <v>25</v>
      </c>
      <c r="C1062" s="28">
        <f t="shared" si="41"/>
        <v>6804.3250000000007</v>
      </c>
      <c r="D1062" s="28">
        <f t="shared" si="41"/>
        <v>4390.1000000000004</v>
      </c>
      <c r="E1062" s="28">
        <v>0</v>
      </c>
      <c r="F1062" s="28">
        <v>45.430000000000007</v>
      </c>
      <c r="G1062" s="28">
        <v>0</v>
      </c>
      <c r="I1062" s="166"/>
      <c r="J1062" s="166"/>
      <c r="U1062" s="237">
        <v>0</v>
      </c>
      <c r="V1062" s="237">
        <v>0</v>
      </c>
    </row>
    <row r="1063" spans="1:22" ht="15" hidden="1" x14ac:dyDescent="0.2">
      <c r="A1063" s="21">
        <v>27</v>
      </c>
      <c r="B1063" s="5">
        <v>25</v>
      </c>
      <c r="C1063" s="28">
        <f t="shared" si="41"/>
        <v>6804.3250000000007</v>
      </c>
      <c r="D1063" s="28">
        <f t="shared" si="41"/>
        <v>4390.1000000000004</v>
      </c>
      <c r="E1063" s="28">
        <v>0</v>
      </c>
      <c r="F1063" s="28">
        <v>45.430000000000007</v>
      </c>
      <c r="G1063" s="28">
        <v>0</v>
      </c>
      <c r="I1063" s="166"/>
      <c r="J1063" s="166"/>
      <c r="U1063" s="237">
        <v>0</v>
      </c>
      <c r="V1063" s="237">
        <v>0</v>
      </c>
    </row>
    <row r="1064" spans="1:22" ht="15" hidden="1" x14ac:dyDescent="0.2">
      <c r="A1064" s="21">
        <v>28</v>
      </c>
      <c r="B1064" s="5">
        <v>25</v>
      </c>
      <c r="C1064" s="28">
        <f t="shared" si="41"/>
        <v>6804.3250000000007</v>
      </c>
      <c r="D1064" s="28">
        <f t="shared" si="41"/>
        <v>4390.1000000000004</v>
      </c>
      <c r="E1064" s="28">
        <v>0</v>
      </c>
      <c r="F1064" s="28">
        <v>45.430000000000007</v>
      </c>
      <c r="G1064" s="28">
        <v>0</v>
      </c>
      <c r="I1064" s="166"/>
      <c r="J1064" s="166"/>
      <c r="U1064" s="237">
        <v>0</v>
      </c>
      <c r="V1064" s="237">
        <v>0</v>
      </c>
    </row>
    <row r="1065" spans="1:22" ht="15" hidden="1" x14ac:dyDescent="0.2">
      <c r="A1065" s="21">
        <v>29</v>
      </c>
      <c r="B1065" s="5">
        <v>25</v>
      </c>
      <c r="C1065" s="28">
        <f t="shared" si="41"/>
        <v>6804.3250000000007</v>
      </c>
      <c r="D1065" s="28">
        <f t="shared" si="41"/>
        <v>4390.1000000000004</v>
      </c>
      <c r="E1065" s="28">
        <v>0</v>
      </c>
      <c r="F1065" s="28">
        <v>50.486333333333341</v>
      </c>
      <c r="G1065" s="28">
        <v>0</v>
      </c>
      <c r="I1065" s="166"/>
      <c r="J1065" s="166"/>
      <c r="U1065" s="237">
        <v>0</v>
      </c>
      <c r="V1065" s="237">
        <v>0</v>
      </c>
    </row>
    <row r="1066" spans="1:22" ht="15" hidden="1" x14ac:dyDescent="0.2">
      <c r="A1066" s="21">
        <v>30</v>
      </c>
      <c r="B1066" s="5">
        <v>30</v>
      </c>
      <c r="C1066" s="28">
        <f t="shared" si="41"/>
        <v>7593.3</v>
      </c>
      <c r="D1066" s="28">
        <f t="shared" si="41"/>
        <v>4899.9500000000007</v>
      </c>
      <c r="E1066" s="28">
        <v>0</v>
      </c>
      <c r="F1066" s="28">
        <v>50.486333333333341</v>
      </c>
      <c r="G1066" s="28">
        <v>0</v>
      </c>
      <c r="I1066" s="166"/>
      <c r="J1066" s="166"/>
      <c r="U1066" s="237">
        <v>0</v>
      </c>
      <c r="V1066" s="237">
        <v>0</v>
      </c>
    </row>
    <row r="1067" spans="1:22" ht="15" hidden="1" x14ac:dyDescent="0.2">
      <c r="A1067" s="21">
        <v>31</v>
      </c>
      <c r="B1067" s="5">
        <v>30</v>
      </c>
      <c r="C1067" s="28">
        <f t="shared" si="41"/>
        <v>7593.3</v>
      </c>
      <c r="D1067" s="28">
        <f t="shared" si="41"/>
        <v>4899.9500000000007</v>
      </c>
      <c r="E1067" s="28">
        <v>0</v>
      </c>
      <c r="F1067" s="28">
        <v>50.486333333333341</v>
      </c>
      <c r="G1067" s="28">
        <v>0</v>
      </c>
      <c r="I1067" s="166"/>
      <c r="J1067" s="166"/>
      <c r="U1067" s="237">
        <v>0</v>
      </c>
      <c r="V1067" s="237">
        <v>0</v>
      </c>
    </row>
    <row r="1068" spans="1:22" ht="15" hidden="1" x14ac:dyDescent="0.2">
      <c r="A1068" s="21">
        <v>32</v>
      </c>
      <c r="B1068" s="5">
        <v>30</v>
      </c>
      <c r="C1068" s="28">
        <f t="shared" si="41"/>
        <v>7593.3</v>
      </c>
      <c r="D1068" s="28">
        <f t="shared" si="41"/>
        <v>4899.9500000000007</v>
      </c>
      <c r="E1068" s="28">
        <v>0</v>
      </c>
      <c r="F1068" s="28">
        <v>50.486333333333341</v>
      </c>
      <c r="G1068" s="28">
        <v>0</v>
      </c>
      <c r="I1068" s="166"/>
      <c r="J1068" s="166"/>
      <c r="U1068" s="237">
        <v>0</v>
      </c>
      <c r="V1068" s="237">
        <v>0</v>
      </c>
    </row>
    <row r="1069" spans="1:22" ht="15" hidden="1" x14ac:dyDescent="0.2">
      <c r="A1069" s="21">
        <v>33</v>
      </c>
      <c r="B1069" s="5">
        <v>30</v>
      </c>
      <c r="C1069" s="28">
        <f t="shared" si="41"/>
        <v>7593.3</v>
      </c>
      <c r="D1069" s="28">
        <f t="shared" si="41"/>
        <v>4899.9500000000007</v>
      </c>
      <c r="E1069" s="28">
        <v>0</v>
      </c>
      <c r="F1069" s="28">
        <v>50.486333333333341</v>
      </c>
      <c r="G1069" s="28">
        <v>0</v>
      </c>
      <c r="I1069" s="166"/>
      <c r="J1069" s="166"/>
      <c r="U1069" s="237">
        <v>0</v>
      </c>
      <c r="V1069" s="237">
        <v>0</v>
      </c>
    </row>
    <row r="1070" spans="1:22" ht="15" hidden="1" x14ac:dyDescent="0.2">
      <c r="A1070" s="21">
        <v>34</v>
      </c>
      <c r="B1070" s="5">
        <v>30</v>
      </c>
      <c r="C1070" s="28">
        <f t="shared" si="41"/>
        <v>7593.3</v>
      </c>
      <c r="D1070" s="28">
        <f t="shared" si="41"/>
        <v>4899.9500000000007</v>
      </c>
      <c r="E1070" s="28">
        <v>0</v>
      </c>
      <c r="F1070" s="28">
        <v>56.56933333333334</v>
      </c>
      <c r="G1070" s="28">
        <v>0</v>
      </c>
      <c r="I1070" s="166"/>
      <c r="J1070" s="166"/>
      <c r="U1070" s="237">
        <v>0</v>
      </c>
      <c r="V1070" s="237">
        <v>0</v>
      </c>
    </row>
    <row r="1071" spans="1:22" ht="15" hidden="1" x14ac:dyDescent="0.2">
      <c r="A1071" s="21">
        <v>35</v>
      </c>
      <c r="B1071" s="5">
        <v>35</v>
      </c>
      <c r="C1071" s="28">
        <f t="shared" si="41"/>
        <v>8493.6500000000015</v>
      </c>
      <c r="D1071" s="28">
        <f t="shared" si="41"/>
        <v>5480.2000000000007</v>
      </c>
      <c r="E1071" s="28">
        <v>0</v>
      </c>
      <c r="F1071" s="28">
        <v>56.56933333333334</v>
      </c>
      <c r="G1071" s="28">
        <v>0</v>
      </c>
      <c r="I1071" s="166"/>
      <c r="J1071" s="166"/>
      <c r="U1071" s="237">
        <v>0</v>
      </c>
      <c r="V1071" s="237">
        <v>0</v>
      </c>
    </row>
    <row r="1072" spans="1:22" ht="15" hidden="1" x14ac:dyDescent="0.2">
      <c r="A1072" s="21">
        <v>36</v>
      </c>
      <c r="B1072" s="5">
        <v>35</v>
      </c>
      <c r="C1072" s="28">
        <f t="shared" si="41"/>
        <v>8493.6500000000015</v>
      </c>
      <c r="D1072" s="28">
        <f t="shared" si="41"/>
        <v>5480.2000000000007</v>
      </c>
      <c r="E1072" s="28">
        <v>0</v>
      </c>
      <c r="F1072" s="28">
        <v>56.56933333333334</v>
      </c>
      <c r="G1072" s="28">
        <v>0</v>
      </c>
      <c r="I1072" s="166"/>
      <c r="J1072" s="166"/>
      <c r="U1072" s="237">
        <v>0</v>
      </c>
      <c r="V1072" s="237">
        <v>0</v>
      </c>
    </row>
    <row r="1073" spans="1:22" ht="15" hidden="1" x14ac:dyDescent="0.2">
      <c r="A1073" s="21">
        <v>37</v>
      </c>
      <c r="B1073" s="5">
        <v>35</v>
      </c>
      <c r="C1073" s="28">
        <f t="shared" si="41"/>
        <v>8493.6500000000015</v>
      </c>
      <c r="D1073" s="28">
        <f t="shared" si="41"/>
        <v>5480.2000000000007</v>
      </c>
      <c r="E1073" s="28">
        <v>0</v>
      </c>
      <c r="F1073" s="28">
        <v>56.56933333333334</v>
      </c>
      <c r="G1073" s="28">
        <v>0</v>
      </c>
      <c r="I1073" s="166"/>
      <c r="J1073" s="166"/>
      <c r="U1073" s="237">
        <v>0</v>
      </c>
      <c r="V1073" s="237">
        <v>0</v>
      </c>
    </row>
    <row r="1074" spans="1:22" ht="15" hidden="1" x14ac:dyDescent="0.2">
      <c r="A1074" s="21">
        <v>38</v>
      </c>
      <c r="B1074" s="5">
        <v>35</v>
      </c>
      <c r="C1074" s="28">
        <f t="shared" si="41"/>
        <v>8493.6500000000015</v>
      </c>
      <c r="D1074" s="28">
        <f t="shared" si="41"/>
        <v>5480.2000000000007</v>
      </c>
      <c r="E1074" s="28">
        <v>0</v>
      </c>
      <c r="F1074" s="28">
        <v>56.56933333333334</v>
      </c>
      <c r="G1074" s="28">
        <v>0</v>
      </c>
      <c r="I1074" s="166"/>
      <c r="J1074" s="166"/>
      <c r="U1074" s="237">
        <v>0</v>
      </c>
      <c r="V1074" s="237">
        <v>0</v>
      </c>
    </row>
    <row r="1075" spans="1:22" ht="15" hidden="1" x14ac:dyDescent="0.2">
      <c r="A1075" s="21">
        <v>39</v>
      </c>
      <c r="B1075" s="5">
        <v>35</v>
      </c>
      <c r="C1075" s="28">
        <f t="shared" si="41"/>
        <v>8493.6500000000015</v>
      </c>
      <c r="D1075" s="28">
        <f t="shared" si="41"/>
        <v>5480.2000000000007</v>
      </c>
      <c r="E1075" s="28">
        <v>0</v>
      </c>
      <c r="F1075" s="28">
        <v>63.602000000000004</v>
      </c>
      <c r="G1075" s="28">
        <v>0</v>
      </c>
      <c r="I1075" s="166"/>
      <c r="J1075" s="166"/>
      <c r="U1075" s="237">
        <v>0</v>
      </c>
      <c r="V1075" s="237">
        <v>0</v>
      </c>
    </row>
    <row r="1076" spans="1:22" ht="15" hidden="1" x14ac:dyDescent="0.2">
      <c r="A1076" s="21">
        <v>40</v>
      </c>
      <c r="B1076" s="5">
        <v>40</v>
      </c>
      <c r="C1076" s="28">
        <f t="shared" si="41"/>
        <v>9837.85</v>
      </c>
      <c r="D1076" s="28">
        <f t="shared" si="41"/>
        <v>6348.1</v>
      </c>
      <c r="E1076" s="28">
        <v>0</v>
      </c>
      <c r="F1076" s="28">
        <v>63.602000000000004</v>
      </c>
      <c r="G1076" s="28">
        <v>0</v>
      </c>
      <c r="I1076" s="166"/>
      <c r="J1076" s="166"/>
      <c r="U1076" s="237">
        <v>0</v>
      </c>
      <c r="V1076" s="237">
        <v>0</v>
      </c>
    </row>
    <row r="1077" spans="1:22" ht="15" hidden="1" x14ac:dyDescent="0.2">
      <c r="A1077" s="21">
        <v>41</v>
      </c>
      <c r="B1077" s="5">
        <v>40</v>
      </c>
      <c r="C1077" s="28">
        <f t="shared" si="41"/>
        <v>9837.85</v>
      </c>
      <c r="D1077" s="28">
        <f t="shared" si="41"/>
        <v>6348.1</v>
      </c>
      <c r="E1077" s="28">
        <v>0</v>
      </c>
      <c r="F1077" s="28">
        <v>63.602000000000004</v>
      </c>
      <c r="G1077" s="28">
        <v>0</v>
      </c>
      <c r="I1077" s="166"/>
      <c r="J1077" s="166"/>
      <c r="U1077" s="237">
        <v>0</v>
      </c>
      <c r="V1077" s="237">
        <v>0</v>
      </c>
    </row>
    <row r="1078" spans="1:22" ht="15" hidden="1" x14ac:dyDescent="0.2">
      <c r="A1078" s="21">
        <v>42</v>
      </c>
      <c r="B1078" s="5">
        <v>40</v>
      </c>
      <c r="C1078" s="28">
        <f t="shared" si="41"/>
        <v>9837.85</v>
      </c>
      <c r="D1078" s="28">
        <f t="shared" si="41"/>
        <v>6348.1</v>
      </c>
      <c r="E1078" s="28">
        <v>0</v>
      </c>
      <c r="F1078" s="28">
        <v>63.602000000000004</v>
      </c>
      <c r="G1078" s="28">
        <v>0</v>
      </c>
      <c r="I1078" s="166"/>
      <c r="J1078" s="166"/>
      <c r="U1078" s="237">
        <v>0</v>
      </c>
      <c r="V1078" s="237">
        <v>0</v>
      </c>
    </row>
    <row r="1079" spans="1:22" ht="15" hidden="1" x14ac:dyDescent="0.2">
      <c r="A1079" s="21">
        <v>43</v>
      </c>
      <c r="B1079" s="5">
        <v>40</v>
      </c>
      <c r="C1079" s="28">
        <f t="shared" si="41"/>
        <v>9837.85</v>
      </c>
      <c r="D1079" s="28">
        <f t="shared" si="41"/>
        <v>6348.1</v>
      </c>
      <c r="E1079" s="28">
        <v>0</v>
      </c>
      <c r="F1079" s="28">
        <v>63.602000000000004</v>
      </c>
      <c r="G1079" s="28">
        <v>0</v>
      </c>
      <c r="I1079" s="166"/>
      <c r="J1079" s="166"/>
      <c r="U1079" s="237">
        <v>0</v>
      </c>
      <c r="V1079" s="237">
        <v>0</v>
      </c>
    </row>
    <row r="1080" spans="1:22" ht="15" hidden="1" x14ac:dyDescent="0.2">
      <c r="A1080" s="21">
        <v>44</v>
      </c>
      <c r="B1080" s="5">
        <v>40</v>
      </c>
      <c r="C1080" s="28">
        <f t="shared" si="41"/>
        <v>9837.85</v>
      </c>
      <c r="D1080" s="28">
        <f t="shared" si="41"/>
        <v>6348.1</v>
      </c>
      <c r="E1080" s="28">
        <v>0</v>
      </c>
      <c r="F1080" s="28">
        <v>71.610000000000014</v>
      </c>
      <c r="G1080" s="28">
        <v>0</v>
      </c>
      <c r="I1080" s="166"/>
      <c r="J1080" s="166"/>
      <c r="U1080" s="237">
        <v>0</v>
      </c>
      <c r="V1080" s="237">
        <v>0</v>
      </c>
    </row>
    <row r="1081" spans="1:22" ht="15" hidden="1" x14ac:dyDescent="0.2">
      <c r="A1081" s="21">
        <v>45</v>
      </c>
      <c r="B1081" s="5">
        <v>45</v>
      </c>
      <c r="C1081" s="28">
        <f t="shared" si="41"/>
        <v>11010.45</v>
      </c>
      <c r="D1081" s="28">
        <f t="shared" si="41"/>
        <v>7104.0750000000007</v>
      </c>
      <c r="E1081" s="28">
        <v>0</v>
      </c>
      <c r="F1081" s="28">
        <v>71.610000000000014</v>
      </c>
      <c r="G1081" s="28">
        <v>0</v>
      </c>
      <c r="I1081" s="166"/>
      <c r="J1081" s="166"/>
      <c r="U1081" s="237">
        <v>0</v>
      </c>
      <c r="V1081" s="237">
        <v>0</v>
      </c>
    </row>
    <row r="1082" spans="1:22" ht="15" hidden="1" x14ac:dyDescent="0.2">
      <c r="A1082" s="21">
        <v>46</v>
      </c>
      <c r="B1082" s="5">
        <v>45</v>
      </c>
      <c r="C1082" s="28">
        <f t="shared" si="41"/>
        <v>11010.45</v>
      </c>
      <c r="D1082" s="28">
        <f t="shared" si="41"/>
        <v>7104.0750000000007</v>
      </c>
      <c r="E1082" s="28">
        <v>0</v>
      </c>
      <c r="F1082" s="28">
        <v>71.610000000000014</v>
      </c>
      <c r="G1082" s="28">
        <v>0</v>
      </c>
      <c r="I1082" s="166"/>
      <c r="J1082" s="166"/>
      <c r="U1082" s="237">
        <v>0</v>
      </c>
      <c r="V1082" s="237">
        <v>0</v>
      </c>
    </row>
    <row r="1083" spans="1:22" ht="15" hidden="1" x14ac:dyDescent="0.2">
      <c r="A1083" s="21">
        <v>47</v>
      </c>
      <c r="B1083" s="5">
        <v>45</v>
      </c>
      <c r="C1083" s="28">
        <f t="shared" si="41"/>
        <v>11010.45</v>
      </c>
      <c r="D1083" s="28">
        <f t="shared" si="41"/>
        <v>7104.0750000000007</v>
      </c>
      <c r="E1083" s="28">
        <v>0</v>
      </c>
      <c r="F1083" s="28">
        <v>71.610000000000014</v>
      </c>
      <c r="G1083" s="28">
        <v>0</v>
      </c>
      <c r="I1083" s="166"/>
      <c r="J1083" s="166"/>
      <c r="U1083" s="237">
        <v>0</v>
      </c>
      <c r="V1083" s="237">
        <v>0</v>
      </c>
    </row>
    <row r="1084" spans="1:22" ht="15" hidden="1" x14ac:dyDescent="0.2">
      <c r="A1084" s="21">
        <v>48</v>
      </c>
      <c r="B1084" s="5">
        <v>45</v>
      </c>
      <c r="C1084" s="28">
        <f t="shared" si="41"/>
        <v>11010.45</v>
      </c>
      <c r="D1084" s="28">
        <f t="shared" si="41"/>
        <v>7104.0750000000007</v>
      </c>
      <c r="E1084" s="28">
        <v>0</v>
      </c>
      <c r="F1084" s="28">
        <v>71.610000000000014</v>
      </c>
      <c r="G1084" s="28">
        <v>0</v>
      </c>
      <c r="I1084" s="166"/>
      <c r="J1084" s="166"/>
      <c r="U1084" s="237">
        <v>0</v>
      </c>
      <c r="V1084" s="237">
        <v>0</v>
      </c>
    </row>
    <row r="1085" spans="1:22" ht="15" hidden="1" x14ac:dyDescent="0.2">
      <c r="A1085" s="21">
        <v>49</v>
      </c>
      <c r="B1085" s="5">
        <v>45</v>
      </c>
      <c r="C1085" s="28">
        <f t="shared" si="41"/>
        <v>11010.45</v>
      </c>
      <c r="D1085" s="28">
        <f t="shared" si="41"/>
        <v>7104.0750000000007</v>
      </c>
      <c r="E1085" s="28">
        <v>0</v>
      </c>
      <c r="F1085" s="28">
        <v>80.670333333333346</v>
      </c>
      <c r="G1085" s="28">
        <v>0</v>
      </c>
      <c r="I1085" s="166"/>
      <c r="J1085" s="166"/>
      <c r="U1085" s="237">
        <v>0</v>
      </c>
      <c r="V1085" s="237">
        <v>0</v>
      </c>
    </row>
    <row r="1086" spans="1:22" ht="15" hidden="1" x14ac:dyDescent="0.2">
      <c r="A1086" s="21">
        <v>50</v>
      </c>
      <c r="B1086" s="5">
        <v>50</v>
      </c>
      <c r="C1086" s="28">
        <f t="shared" si="41"/>
        <v>12719.025000000001</v>
      </c>
      <c r="D1086" s="28">
        <f t="shared" si="41"/>
        <v>8206</v>
      </c>
      <c r="E1086" s="28">
        <v>0</v>
      </c>
      <c r="F1086" s="28">
        <v>80.670333333333346</v>
      </c>
      <c r="G1086" s="28">
        <v>0</v>
      </c>
      <c r="I1086" s="166"/>
      <c r="J1086" s="166"/>
      <c r="U1086" s="237">
        <v>0</v>
      </c>
      <c r="V1086" s="237">
        <v>0</v>
      </c>
    </row>
    <row r="1087" spans="1:22" ht="15" hidden="1" x14ac:dyDescent="0.2">
      <c r="A1087" s="21">
        <v>51</v>
      </c>
      <c r="B1087" s="5">
        <v>50</v>
      </c>
      <c r="C1087" s="28">
        <f t="shared" si="41"/>
        <v>12719.025000000001</v>
      </c>
      <c r="D1087" s="28">
        <f t="shared" si="41"/>
        <v>8206</v>
      </c>
      <c r="E1087" s="28">
        <v>0</v>
      </c>
      <c r="F1087" s="28">
        <v>80.670333333333346</v>
      </c>
      <c r="G1087" s="28">
        <v>0</v>
      </c>
      <c r="I1087" s="166"/>
      <c r="J1087" s="166"/>
      <c r="U1087" s="237">
        <v>0</v>
      </c>
      <c r="V1087" s="237">
        <v>0</v>
      </c>
    </row>
    <row r="1088" spans="1:22" ht="15" hidden="1" x14ac:dyDescent="0.2">
      <c r="A1088" s="21">
        <v>52</v>
      </c>
      <c r="B1088" s="5">
        <v>50</v>
      </c>
      <c r="C1088" s="28">
        <f t="shared" si="41"/>
        <v>12719.025000000001</v>
      </c>
      <c r="D1088" s="28">
        <f t="shared" si="41"/>
        <v>8206</v>
      </c>
      <c r="E1088" s="28">
        <v>0</v>
      </c>
      <c r="F1088" s="28">
        <v>80.670333333333346</v>
      </c>
      <c r="G1088" s="28">
        <v>0</v>
      </c>
      <c r="I1088" s="166"/>
      <c r="J1088" s="166"/>
      <c r="U1088" s="237">
        <v>0</v>
      </c>
      <c r="V1088" s="237">
        <v>0</v>
      </c>
    </row>
    <row r="1089" spans="1:22" ht="15" hidden="1" x14ac:dyDescent="0.2">
      <c r="A1089" s="21">
        <v>53</v>
      </c>
      <c r="B1089" s="5">
        <v>50</v>
      </c>
      <c r="C1089" s="28">
        <f t="shared" si="41"/>
        <v>12719.025000000001</v>
      </c>
      <c r="D1089" s="28">
        <f t="shared" si="41"/>
        <v>8206</v>
      </c>
      <c r="E1089" s="28">
        <v>0</v>
      </c>
      <c r="F1089" s="28">
        <v>80.670333333333346</v>
      </c>
      <c r="G1089" s="28">
        <v>0</v>
      </c>
      <c r="I1089" s="166"/>
      <c r="J1089" s="166"/>
      <c r="U1089" s="237">
        <v>0</v>
      </c>
      <c r="V1089" s="237">
        <v>0</v>
      </c>
    </row>
    <row r="1090" spans="1:22" ht="15" hidden="1" x14ac:dyDescent="0.2">
      <c r="A1090" s="21">
        <v>54</v>
      </c>
      <c r="B1090" s="5">
        <v>50</v>
      </c>
      <c r="C1090" s="28">
        <f t="shared" si="41"/>
        <v>12719.025000000001</v>
      </c>
      <c r="D1090" s="28">
        <f t="shared" si="41"/>
        <v>8206</v>
      </c>
      <c r="E1090" s="28">
        <v>0</v>
      </c>
      <c r="F1090" s="28">
        <v>90.757333333333349</v>
      </c>
      <c r="G1090" s="28">
        <v>0</v>
      </c>
      <c r="I1090" s="166"/>
      <c r="J1090" s="166"/>
      <c r="U1090" s="237">
        <v>0</v>
      </c>
      <c r="V1090" s="237">
        <v>0</v>
      </c>
    </row>
    <row r="1091" spans="1:22" ht="15" hidden="1" x14ac:dyDescent="0.2">
      <c r="A1091" s="21">
        <v>55</v>
      </c>
      <c r="B1091" s="239">
        <v>55</v>
      </c>
      <c r="C1091" s="28">
        <f t="shared" si="41"/>
        <v>14204.025000000001</v>
      </c>
      <c r="D1091" s="28">
        <f t="shared" si="41"/>
        <v>9165.2000000000007</v>
      </c>
      <c r="E1091" s="28">
        <v>0</v>
      </c>
      <c r="F1091" s="28">
        <v>90.757333333333349</v>
      </c>
      <c r="G1091" s="28">
        <v>0</v>
      </c>
      <c r="I1091" s="166"/>
      <c r="J1091" s="166"/>
      <c r="U1091" s="237">
        <v>0</v>
      </c>
      <c r="V1091" s="237">
        <v>0</v>
      </c>
    </row>
    <row r="1092" spans="1:22" ht="15" hidden="1" x14ac:dyDescent="0.2">
      <c r="A1092" s="21">
        <v>56</v>
      </c>
      <c r="B1092" s="239">
        <v>55</v>
      </c>
      <c r="C1092" s="28">
        <f t="shared" si="41"/>
        <v>14204.025000000001</v>
      </c>
      <c r="D1092" s="28">
        <f t="shared" si="41"/>
        <v>9165.2000000000007</v>
      </c>
      <c r="E1092" s="28">
        <v>0</v>
      </c>
      <c r="F1092" s="28">
        <v>90.757333333333349</v>
      </c>
      <c r="G1092" s="28">
        <v>0</v>
      </c>
      <c r="I1092" s="166"/>
      <c r="J1092" s="166"/>
      <c r="U1092" s="237">
        <v>0</v>
      </c>
      <c r="V1092" s="237">
        <v>0</v>
      </c>
    </row>
    <row r="1093" spans="1:22" ht="15" hidden="1" x14ac:dyDescent="0.2">
      <c r="A1093" s="21">
        <v>57</v>
      </c>
      <c r="B1093" s="239">
        <v>55</v>
      </c>
      <c r="C1093" s="28">
        <f t="shared" si="41"/>
        <v>14204.025000000001</v>
      </c>
      <c r="D1093" s="28">
        <f t="shared" si="41"/>
        <v>9165.2000000000007</v>
      </c>
      <c r="E1093" s="28">
        <v>0</v>
      </c>
      <c r="F1093" s="28">
        <v>90.757333333333349</v>
      </c>
      <c r="G1093" s="28">
        <v>0</v>
      </c>
      <c r="I1093" s="166"/>
      <c r="J1093" s="166"/>
      <c r="U1093" s="237">
        <v>0</v>
      </c>
      <c r="V1093" s="237">
        <v>0</v>
      </c>
    </row>
    <row r="1094" spans="1:22" ht="15" hidden="1" x14ac:dyDescent="0.2">
      <c r="A1094" s="21">
        <v>58</v>
      </c>
      <c r="B1094" s="239">
        <v>55</v>
      </c>
      <c r="C1094" s="28">
        <f t="shared" si="41"/>
        <v>14204.025000000001</v>
      </c>
      <c r="D1094" s="28">
        <f t="shared" si="41"/>
        <v>9165.2000000000007</v>
      </c>
      <c r="E1094" s="28">
        <v>0</v>
      </c>
      <c r="F1094" s="28">
        <v>90.757333333333349</v>
      </c>
      <c r="G1094" s="28">
        <v>0</v>
      </c>
      <c r="I1094" s="166"/>
      <c r="J1094" s="166"/>
      <c r="U1094" s="237">
        <v>0</v>
      </c>
      <c r="V1094" s="237">
        <v>0</v>
      </c>
    </row>
    <row r="1095" spans="1:22" ht="15" hidden="1" x14ac:dyDescent="0.2">
      <c r="A1095" s="21">
        <v>59</v>
      </c>
      <c r="B1095" s="239">
        <v>55</v>
      </c>
      <c r="C1095" s="28">
        <f t="shared" si="41"/>
        <v>14204.025000000001</v>
      </c>
      <c r="D1095" s="28">
        <f t="shared" si="41"/>
        <v>9165.2000000000007</v>
      </c>
      <c r="E1095" s="28">
        <v>0</v>
      </c>
      <c r="F1095" s="28">
        <v>97.533333333333346</v>
      </c>
      <c r="G1095" s="28">
        <v>0</v>
      </c>
      <c r="I1095" s="166"/>
      <c r="J1095" s="166"/>
      <c r="U1095" s="237">
        <v>0</v>
      </c>
      <c r="V1095" s="237">
        <v>0</v>
      </c>
    </row>
    <row r="1096" spans="1:22" ht="15" hidden="1" x14ac:dyDescent="0.2">
      <c r="A1096" s="21">
        <v>60</v>
      </c>
      <c r="B1096" s="239">
        <v>60</v>
      </c>
      <c r="C1096" s="28">
        <f t="shared" si="41"/>
        <v>15189.900000000001</v>
      </c>
      <c r="D1096" s="28">
        <f t="shared" si="41"/>
        <v>9801</v>
      </c>
      <c r="E1096" s="28">
        <v>0</v>
      </c>
      <c r="F1096" s="28">
        <v>109.39133333333335</v>
      </c>
      <c r="G1096" s="28">
        <v>0</v>
      </c>
      <c r="I1096" s="166"/>
      <c r="J1096" s="166"/>
      <c r="U1096" s="237">
        <v>0</v>
      </c>
      <c r="V1096" s="237">
        <v>0</v>
      </c>
    </row>
    <row r="1097" spans="1:22" ht="15" hidden="1" x14ac:dyDescent="0.2">
      <c r="A1097" s="21">
        <v>61</v>
      </c>
      <c r="B1097" s="239">
        <v>61</v>
      </c>
      <c r="C1097" s="28">
        <f t="shared" si="41"/>
        <v>17165.5</v>
      </c>
      <c r="D1097" s="28">
        <f t="shared" si="41"/>
        <v>11075.35</v>
      </c>
      <c r="E1097" s="28">
        <v>0</v>
      </c>
      <c r="F1097" s="28">
        <v>122.25033333333334</v>
      </c>
      <c r="G1097" s="28">
        <v>0</v>
      </c>
      <c r="I1097" s="166"/>
      <c r="J1097" s="166"/>
      <c r="U1097" s="237">
        <v>0</v>
      </c>
      <c r="V1097" s="237">
        <v>0</v>
      </c>
    </row>
    <row r="1098" spans="1:22" ht="15" hidden="1" x14ac:dyDescent="0.2">
      <c r="A1098" s="21">
        <v>62</v>
      </c>
      <c r="B1098" s="239">
        <v>62</v>
      </c>
      <c r="C1098" s="28">
        <f t="shared" si="41"/>
        <v>19040.45</v>
      </c>
      <c r="D1098" s="28">
        <f t="shared" si="41"/>
        <v>12285.35</v>
      </c>
      <c r="E1098" s="28">
        <v>0</v>
      </c>
      <c r="F1098" s="28">
        <v>136.16166666666669</v>
      </c>
      <c r="G1098" s="28">
        <v>0</v>
      </c>
      <c r="I1098" s="166"/>
      <c r="J1098" s="166"/>
      <c r="U1098" s="237">
        <v>0</v>
      </c>
      <c r="V1098" s="237">
        <v>0</v>
      </c>
    </row>
    <row r="1099" spans="1:22" ht="15" hidden="1" x14ac:dyDescent="0.2">
      <c r="A1099" s="21">
        <v>63</v>
      </c>
      <c r="B1099" s="239">
        <v>63</v>
      </c>
      <c r="C1099" s="28">
        <f t="shared" si="41"/>
        <v>21052.625</v>
      </c>
      <c r="D1099" s="28">
        <f t="shared" si="41"/>
        <v>13583.075000000001</v>
      </c>
      <c r="E1099" s="28">
        <v>0</v>
      </c>
      <c r="F1099" s="28">
        <v>151.12533333333337</v>
      </c>
      <c r="G1099" s="28">
        <v>0</v>
      </c>
      <c r="I1099" s="166"/>
      <c r="J1099" s="166"/>
      <c r="U1099" s="237">
        <v>0</v>
      </c>
      <c r="V1099" s="237">
        <v>0</v>
      </c>
    </row>
    <row r="1100" spans="1:22" ht="15" hidden="1" x14ac:dyDescent="0.2">
      <c r="A1100" s="21">
        <v>64</v>
      </c>
      <c r="B1100" s="239">
        <v>64</v>
      </c>
      <c r="C1100" s="28">
        <f t="shared" si="41"/>
        <v>23200.925000000003</v>
      </c>
      <c r="D1100" s="28">
        <f t="shared" si="41"/>
        <v>14968.250000000002</v>
      </c>
      <c r="E1100" s="28">
        <v>0</v>
      </c>
      <c r="F1100" s="28">
        <v>167.14133333333336</v>
      </c>
      <c r="G1100" s="28">
        <v>0</v>
      </c>
      <c r="I1100" s="166"/>
      <c r="J1100" s="166"/>
      <c r="U1100" s="237">
        <v>0</v>
      </c>
      <c r="V1100" s="237">
        <v>0</v>
      </c>
    </row>
    <row r="1101" spans="1:22" ht="15" hidden="1" x14ac:dyDescent="0.2">
      <c r="A1101" s="21">
        <v>65</v>
      </c>
      <c r="B1101" s="239">
        <v>65</v>
      </c>
      <c r="C1101" s="28">
        <f t="shared" si="41"/>
        <v>25485.625000000004</v>
      </c>
      <c r="D1101" s="28">
        <f t="shared" si="41"/>
        <v>16443.075000000001</v>
      </c>
      <c r="E1101" s="28">
        <v>0</v>
      </c>
      <c r="F1101" s="28">
        <v>184.13266666666669</v>
      </c>
      <c r="G1101" s="28">
        <v>0</v>
      </c>
      <c r="I1101" s="166"/>
      <c r="J1101" s="166"/>
      <c r="U1101" s="237">
        <v>0</v>
      </c>
      <c r="V1101" s="237">
        <v>0</v>
      </c>
    </row>
    <row r="1102" spans="1:22" ht="15" hidden="1" x14ac:dyDescent="0.2">
      <c r="A1102" s="21">
        <v>66</v>
      </c>
      <c r="B1102" s="239">
        <v>66</v>
      </c>
      <c r="C1102" s="28">
        <f t="shared" si="41"/>
        <v>27906.45</v>
      </c>
      <c r="D1102" s="28">
        <f t="shared" si="41"/>
        <v>18003.7</v>
      </c>
      <c r="E1102" s="28">
        <v>0</v>
      </c>
      <c r="F1102" s="28">
        <v>202.20200000000003</v>
      </c>
      <c r="G1102" s="28">
        <v>0</v>
      </c>
      <c r="I1102" s="166"/>
      <c r="J1102" s="166"/>
      <c r="U1102" s="237">
        <v>0</v>
      </c>
      <c r="V1102" s="237">
        <v>0</v>
      </c>
    </row>
    <row r="1103" spans="1:22" ht="15" hidden="1" x14ac:dyDescent="0.2">
      <c r="A1103" s="21">
        <v>67</v>
      </c>
      <c r="B1103" s="239">
        <v>67</v>
      </c>
      <c r="C1103" s="28">
        <f t="shared" si="41"/>
        <v>30463.675000000003</v>
      </c>
      <c r="D1103" s="28">
        <f t="shared" si="41"/>
        <v>19654.800000000003</v>
      </c>
      <c r="E1103" s="28">
        <v>0</v>
      </c>
      <c r="F1103" s="28">
        <v>221.29800000000003</v>
      </c>
      <c r="G1103" s="28">
        <v>0</v>
      </c>
      <c r="I1103" s="166"/>
      <c r="J1103" s="166"/>
      <c r="U1103" s="237">
        <v>0</v>
      </c>
      <c r="V1103" s="237">
        <v>0</v>
      </c>
    </row>
    <row r="1104" spans="1:22" ht="15" hidden="1" x14ac:dyDescent="0.2">
      <c r="A1104" s="21">
        <v>68</v>
      </c>
      <c r="B1104" s="239">
        <v>68</v>
      </c>
      <c r="C1104" s="28">
        <f t="shared" si="41"/>
        <v>33156.75</v>
      </c>
      <c r="D1104" s="28">
        <f t="shared" si="41"/>
        <v>21392.25</v>
      </c>
      <c r="E1104" s="28">
        <v>0</v>
      </c>
      <c r="F1104" s="28">
        <v>241.42066666666668</v>
      </c>
      <c r="G1104" s="28">
        <v>0</v>
      </c>
      <c r="I1104" s="166"/>
      <c r="J1104" s="166"/>
      <c r="U1104" s="237">
        <v>0</v>
      </c>
      <c r="V1104" s="237">
        <v>0</v>
      </c>
    </row>
    <row r="1105" spans="1:22" ht="15" hidden="1" x14ac:dyDescent="0.2">
      <c r="A1105" s="21">
        <v>69</v>
      </c>
      <c r="B1105" s="239">
        <v>69</v>
      </c>
      <c r="C1105" s="28">
        <f t="shared" si="41"/>
        <v>35986.5</v>
      </c>
      <c r="D1105" s="28">
        <f t="shared" si="41"/>
        <v>23217.7</v>
      </c>
      <c r="E1105" s="28">
        <v>0</v>
      </c>
      <c r="F1105" s="28">
        <v>262.59566666666672</v>
      </c>
      <c r="G1105" s="28">
        <v>0</v>
      </c>
      <c r="I1105" s="166"/>
      <c r="J1105" s="166"/>
      <c r="U1105" s="237">
        <v>0</v>
      </c>
      <c r="V1105" s="237">
        <v>0</v>
      </c>
    </row>
    <row r="1106" spans="1:22" ht="15" hidden="1" x14ac:dyDescent="0.2">
      <c r="A1106" s="21">
        <v>70</v>
      </c>
      <c r="B1106" s="239">
        <v>70</v>
      </c>
      <c r="C1106" s="28">
        <f t="shared" si="41"/>
        <v>38952.925000000003</v>
      </c>
      <c r="D1106" s="28">
        <f t="shared" si="41"/>
        <v>25131.975000000002</v>
      </c>
      <c r="E1106" s="28">
        <v>0</v>
      </c>
      <c r="F1106" s="28">
        <v>284.82300000000004</v>
      </c>
      <c r="G1106" s="28">
        <v>0</v>
      </c>
      <c r="I1106" s="166"/>
      <c r="J1106" s="166"/>
      <c r="U1106" s="237">
        <v>0</v>
      </c>
      <c r="V1106" s="237">
        <v>0</v>
      </c>
    </row>
    <row r="1107" spans="1:22" ht="15" hidden="1" x14ac:dyDescent="0.2">
      <c r="A1107" s="21">
        <v>71</v>
      </c>
      <c r="B1107" s="239">
        <v>71</v>
      </c>
      <c r="C1107" s="28">
        <f t="shared" si="41"/>
        <v>42056.025000000001</v>
      </c>
      <c r="D1107" s="28">
        <f t="shared" si="41"/>
        <v>27133.7</v>
      </c>
      <c r="E1107" s="28">
        <v>0</v>
      </c>
      <c r="F1107" s="28">
        <v>308.077</v>
      </c>
      <c r="G1107" s="28">
        <v>0</v>
      </c>
      <c r="I1107" s="166"/>
      <c r="J1107" s="166"/>
      <c r="U1107" s="237">
        <v>0</v>
      </c>
      <c r="V1107" s="237">
        <v>0</v>
      </c>
    </row>
    <row r="1108" spans="1:22" ht="15" hidden="1" x14ac:dyDescent="0.2">
      <c r="A1108" s="21">
        <v>72</v>
      </c>
      <c r="B1108" s="239">
        <v>72</v>
      </c>
      <c r="C1108" s="28">
        <f t="shared" si="41"/>
        <v>45294.975000000006</v>
      </c>
      <c r="D1108" s="28">
        <f t="shared" si="41"/>
        <v>29222.875000000004</v>
      </c>
      <c r="E1108" s="28">
        <v>0</v>
      </c>
      <c r="F1108" s="28">
        <v>332.33200000000005</v>
      </c>
      <c r="G1108" s="28">
        <v>0</v>
      </c>
      <c r="I1108" s="166"/>
      <c r="J1108" s="166"/>
      <c r="U1108" s="237">
        <v>0</v>
      </c>
      <c r="V1108" s="237">
        <v>0</v>
      </c>
    </row>
    <row r="1109" spans="1:22" ht="15" hidden="1" x14ac:dyDescent="0.2">
      <c r="A1109" s="21">
        <v>73</v>
      </c>
      <c r="B1109" s="239">
        <v>73</v>
      </c>
      <c r="C1109" s="28">
        <f t="shared" si="41"/>
        <v>48671.700000000004</v>
      </c>
      <c r="D1109" s="28">
        <f t="shared" si="41"/>
        <v>31400.875000000004</v>
      </c>
      <c r="E1109" s="28">
        <v>0</v>
      </c>
      <c r="F1109" s="28">
        <v>357.63933333333335</v>
      </c>
      <c r="G1109" s="28">
        <v>0</v>
      </c>
      <c r="I1109" s="166"/>
      <c r="J1109" s="166"/>
      <c r="U1109" s="237">
        <v>0</v>
      </c>
      <c r="V1109" s="237">
        <v>0</v>
      </c>
    </row>
    <row r="1110" spans="1:22" ht="15" hidden="1" x14ac:dyDescent="0.2">
      <c r="A1110" s="21">
        <v>74</v>
      </c>
      <c r="B1110" s="239">
        <v>74</v>
      </c>
      <c r="C1110" s="28">
        <f t="shared" si="41"/>
        <v>52181.8</v>
      </c>
      <c r="D1110" s="28">
        <f t="shared" si="41"/>
        <v>33665.775000000001</v>
      </c>
      <c r="E1110" s="28">
        <v>0</v>
      </c>
      <c r="F1110" s="28">
        <v>384.05033333333336</v>
      </c>
      <c r="G1110" s="28">
        <v>0</v>
      </c>
      <c r="I1110" s="166"/>
      <c r="J1110" s="166"/>
      <c r="U1110" s="237">
        <v>0</v>
      </c>
      <c r="V1110" s="237">
        <v>0</v>
      </c>
    </row>
    <row r="1111" spans="1:22" ht="15" hidden="1" x14ac:dyDescent="0.2">
      <c r="A1111" s="21">
        <v>75</v>
      </c>
      <c r="B1111" s="239">
        <v>75</v>
      </c>
      <c r="C1111" s="28">
        <f t="shared" si="41"/>
        <v>55830.225000000006</v>
      </c>
      <c r="D1111" s="28">
        <f t="shared" si="41"/>
        <v>36020.875</v>
      </c>
      <c r="E1111" s="28">
        <v>0</v>
      </c>
      <c r="F1111" s="28">
        <v>384.05033333333336</v>
      </c>
      <c r="G1111" s="28">
        <v>0</v>
      </c>
      <c r="I1111" s="166"/>
      <c r="J1111" s="166"/>
      <c r="U1111" s="237">
        <v>0</v>
      </c>
      <c r="V1111" s="237">
        <v>0</v>
      </c>
    </row>
    <row r="1112" spans="1:22" ht="15" hidden="1" x14ac:dyDescent="0.2">
      <c r="A1112" s="21">
        <v>76</v>
      </c>
      <c r="B1112" s="239">
        <v>75</v>
      </c>
      <c r="C1112" s="28">
        <f t="shared" si="41"/>
        <v>55830.225000000006</v>
      </c>
      <c r="D1112" s="28">
        <f t="shared" si="41"/>
        <v>36020.875</v>
      </c>
      <c r="E1112" s="28">
        <v>0</v>
      </c>
      <c r="F1112" s="28">
        <v>384.05033333333336</v>
      </c>
      <c r="G1112" s="28">
        <v>0</v>
      </c>
      <c r="I1112" s="166"/>
      <c r="J1112" s="166"/>
      <c r="U1112" s="237">
        <v>0</v>
      </c>
      <c r="V1112" s="237">
        <v>0</v>
      </c>
    </row>
    <row r="1113" spans="1:22" ht="15" hidden="1" x14ac:dyDescent="0.2">
      <c r="A1113" s="21">
        <v>77</v>
      </c>
      <c r="B1113" s="239">
        <v>75</v>
      </c>
      <c r="C1113" s="28">
        <f t="shared" si="41"/>
        <v>55830.225000000006</v>
      </c>
      <c r="D1113" s="28">
        <f t="shared" si="41"/>
        <v>36020.875</v>
      </c>
      <c r="E1113" s="28">
        <v>0</v>
      </c>
      <c r="F1113" s="28">
        <v>384.05033333333336</v>
      </c>
      <c r="G1113" s="28">
        <v>0</v>
      </c>
      <c r="I1113" s="166"/>
      <c r="J1113" s="166"/>
      <c r="U1113" s="237">
        <v>0</v>
      </c>
      <c r="V1113" s="237">
        <v>0</v>
      </c>
    </row>
    <row r="1114" spans="1:22" ht="15" hidden="1" x14ac:dyDescent="0.2">
      <c r="A1114" s="21">
        <v>78</v>
      </c>
      <c r="B1114" s="239">
        <v>75</v>
      </c>
      <c r="C1114" s="28">
        <f t="shared" si="41"/>
        <v>55830.225000000006</v>
      </c>
      <c r="D1114" s="28">
        <f t="shared" si="41"/>
        <v>36020.875</v>
      </c>
      <c r="E1114" s="28">
        <v>0</v>
      </c>
      <c r="F1114" s="28">
        <v>384.05033333333336</v>
      </c>
      <c r="G1114" s="28">
        <v>0</v>
      </c>
      <c r="I1114" s="166"/>
      <c r="J1114" s="166"/>
      <c r="U1114" s="237">
        <v>0</v>
      </c>
      <c r="V1114" s="237">
        <v>0</v>
      </c>
    </row>
    <row r="1115" spans="1:22" ht="15" hidden="1" x14ac:dyDescent="0.2">
      <c r="A1115" s="21">
        <v>79</v>
      </c>
      <c r="B1115" s="239">
        <v>75</v>
      </c>
      <c r="C1115" s="28">
        <f t="shared" si="41"/>
        <v>55830.225000000006</v>
      </c>
      <c r="D1115" s="28">
        <f t="shared" si="41"/>
        <v>36020.875</v>
      </c>
      <c r="E1115" s="28">
        <v>0</v>
      </c>
      <c r="F1115" s="28">
        <v>384.05033333333336</v>
      </c>
      <c r="G1115" s="28">
        <v>0</v>
      </c>
      <c r="I1115" s="166"/>
      <c r="J1115" s="166"/>
      <c r="U1115" s="237">
        <v>0</v>
      </c>
      <c r="V1115" s="237">
        <v>0</v>
      </c>
    </row>
    <row r="1116" spans="1:22" ht="15" hidden="1" x14ac:dyDescent="0.2">
      <c r="A1116" s="21">
        <v>80</v>
      </c>
      <c r="B1116" s="239">
        <v>75</v>
      </c>
      <c r="C1116" s="28">
        <f t="shared" si="41"/>
        <v>55830.225000000006</v>
      </c>
      <c r="D1116" s="28">
        <f t="shared" si="41"/>
        <v>36020.875</v>
      </c>
      <c r="E1116" s="28">
        <v>0</v>
      </c>
      <c r="F1116" s="28">
        <v>384.05033333333336</v>
      </c>
      <c r="G1116" s="28">
        <v>0</v>
      </c>
      <c r="I1116" s="166"/>
      <c r="J1116" s="166"/>
      <c r="U1116" s="237">
        <v>0</v>
      </c>
      <c r="V1116" s="237">
        <v>0</v>
      </c>
    </row>
    <row r="1117" spans="1:22" ht="15" hidden="1" x14ac:dyDescent="0.2">
      <c r="A1117" s="21">
        <v>81</v>
      </c>
      <c r="B1117" s="239">
        <v>75</v>
      </c>
      <c r="C1117" s="28">
        <f t="shared" si="41"/>
        <v>55830.225000000006</v>
      </c>
      <c r="D1117" s="28">
        <f t="shared" si="41"/>
        <v>36020.875</v>
      </c>
      <c r="E1117" s="28">
        <v>0</v>
      </c>
      <c r="F1117" s="28">
        <v>384.05033333333336</v>
      </c>
      <c r="G1117" s="28">
        <v>0</v>
      </c>
      <c r="I1117" s="166"/>
      <c r="J1117" s="166"/>
      <c r="U1117" s="237">
        <v>0</v>
      </c>
      <c r="V1117" s="237">
        <v>0</v>
      </c>
    </row>
    <row r="1118" spans="1:22" ht="15" hidden="1" x14ac:dyDescent="0.2">
      <c r="A1118" s="21">
        <v>82</v>
      </c>
      <c r="B1118" s="239">
        <v>75</v>
      </c>
      <c r="C1118" s="28">
        <f t="shared" si="41"/>
        <v>55830.225000000006</v>
      </c>
      <c r="D1118" s="28">
        <f t="shared" si="41"/>
        <v>36020.875</v>
      </c>
      <c r="E1118" s="28">
        <v>0</v>
      </c>
      <c r="F1118" s="28">
        <v>384.05033333333336</v>
      </c>
      <c r="G1118" s="28">
        <v>0</v>
      </c>
      <c r="I1118" s="166"/>
      <c r="J1118" s="166"/>
      <c r="U1118" s="237">
        <v>0</v>
      </c>
      <c r="V1118" s="237">
        <v>0</v>
      </c>
    </row>
    <row r="1119" spans="1:22" ht="15" hidden="1" x14ac:dyDescent="0.2">
      <c r="A1119" s="21">
        <v>83</v>
      </c>
      <c r="B1119" s="239">
        <v>75</v>
      </c>
      <c r="C1119" s="28">
        <f t="shared" ref="C1119:D1123" si="42">C970*$K$3</f>
        <v>55830.225000000006</v>
      </c>
      <c r="D1119" s="28">
        <f t="shared" si="42"/>
        <v>36020.875</v>
      </c>
      <c r="E1119" s="28">
        <v>0</v>
      </c>
      <c r="F1119" s="28">
        <v>384.05033333333336</v>
      </c>
      <c r="G1119" s="28">
        <v>0</v>
      </c>
      <c r="I1119" s="166"/>
      <c r="J1119" s="166"/>
      <c r="U1119" s="237">
        <v>0</v>
      </c>
      <c r="V1119" s="237">
        <v>0</v>
      </c>
    </row>
    <row r="1120" spans="1:22" ht="15" hidden="1" x14ac:dyDescent="0.2">
      <c r="A1120" s="21">
        <v>84</v>
      </c>
      <c r="B1120" s="239">
        <v>75</v>
      </c>
      <c r="C1120" s="28">
        <f t="shared" si="42"/>
        <v>55830.225000000006</v>
      </c>
      <c r="D1120" s="28">
        <f t="shared" si="42"/>
        <v>36020.875</v>
      </c>
      <c r="E1120" s="28">
        <v>0</v>
      </c>
      <c r="F1120" s="28">
        <v>20.148333333333333</v>
      </c>
      <c r="G1120" s="28">
        <v>0</v>
      </c>
      <c r="I1120" s="166"/>
      <c r="J1120" s="166"/>
      <c r="U1120" s="237">
        <v>0</v>
      </c>
      <c r="V1120" s="237">
        <v>0</v>
      </c>
    </row>
    <row r="1121" spans="1:22" ht="15" hidden="1" x14ac:dyDescent="0.2">
      <c r="A1121" s="21">
        <v>1</v>
      </c>
      <c r="B1121" s="240" t="s">
        <v>92</v>
      </c>
      <c r="C1121" s="28">
        <f t="shared" si="42"/>
        <v>2669.7000000000003</v>
      </c>
      <c r="D1121" s="28">
        <f t="shared" si="42"/>
        <v>1723.15</v>
      </c>
      <c r="E1121" s="28">
        <v>0</v>
      </c>
      <c r="F1121" s="28">
        <v>34.213666666666668</v>
      </c>
      <c r="G1121" s="28">
        <v>0</v>
      </c>
      <c r="I1121" s="166"/>
      <c r="J1121" s="166"/>
      <c r="U1121" s="237">
        <v>0</v>
      </c>
      <c r="V1121" s="237">
        <v>0</v>
      </c>
    </row>
    <row r="1122" spans="1:22" ht="15" hidden="1" x14ac:dyDescent="0.2">
      <c r="A1122" s="21">
        <v>2</v>
      </c>
      <c r="B1122" s="240" t="s">
        <v>93</v>
      </c>
      <c r="C1122" s="28">
        <f t="shared" si="42"/>
        <v>4538.3250000000007</v>
      </c>
      <c r="D1122" s="28">
        <f t="shared" si="42"/>
        <v>2928.4750000000004</v>
      </c>
      <c r="E1122" s="28">
        <v>0</v>
      </c>
      <c r="F1122" s="28">
        <v>48.279000000000003</v>
      </c>
      <c r="G1122" s="28">
        <v>0</v>
      </c>
      <c r="I1122" s="166"/>
      <c r="J1122" s="166"/>
      <c r="U1122" s="237">
        <v>0</v>
      </c>
      <c r="V1122" s="237">
        <v>0</v>
      </c>
    </row>
    <row r="1123" spans="1:22" ht="14" hidden="1" x14ac:dyDescent="0.15">
      <c r="A1123" s="21">
        <v>3</v>
      </c>
      <c r="B1123" s="240" t="s">
        <v>94</v>
      </c>
      <c r="C1123" s="28">
        <f t="shared" si="42"/>
        <v>6406.1250000000009</v>
      </c>
      <c r="D1123" s="28">
        <f t="shared" si="42"/>
        <v>4134.3500000000004</v>
      </c>
      <c r="E1123" s="28">
        <v>0</v>
      </c>
      <c r="F1123" s="28">
        <v>0</v>
      </c>
      <c r="G1123" s="28">
        <v>0</v>
      </c>
    </row>
    <row r="1124" spans="1:22" ht="14" hidden="1" thickBot="1" x14ac:dyDescent="0.2"/>
    <row r="1125" spans="1:22" ht="18" hidden="1" x14ac:dyDescent="0.2">
      <c r="A1125" s="325" t="s">
        <v>23</v>
      </c>
      <c r="B1125" s="326"/>
      <c r="C1125" s="326"/>
      <c r="D1125" s="326"/>
      <c r="E1125" s="326"/>
      <c r="F1125" s="326"/>
      <c r="G1125" s="326"/>
    </row>
    <row r="1126" spans="1:22" ht="18" hidden="1" x14ac:dyDescent="0.2">
      <c r="A1126" s="327" t="s">
        <v>2</v>
      </c>
      <c r="B1126" s="328"/>
      <c r="C1126" s="328"/>
      <c r="D1126" s="328"/>
      <c r="E1126" s="328"/>
      <c r="F1126" s="328"/>
      <c r="G1126" s="328"/>
      <c r="H1126" s="29"/>
    </row>
    <row r="1127" spans="1:22" hidden="1" x14ac:dyDescent="0.15">
      <c r="A1127" s="323" t="s">
        <v>0</v>
      </c>
      <c r="B1127" s="324"/>
      <c r="C1127" s="324"/>
      <c r="D1127" s="324"/>
      <c r="E1127" s="324"/>
      <c r="F1127" s="324"/>
      <c r="G1127" s="324"/>
    </row>
    <row r="1128" spans="1:22" hidden="1" x14ac:dyDescent="0.15">
      <c r="A1128" s="4" t="s">
        <v>1</v>
      </c>
      <c r="B1128" s="5" t="s">
        <v>1</v>
      </c>
      <c r="C1128" s="30">
        <v>10000</v>
      </c>
      <c r="D1128" s="30">
        <v>20000</v>
      </c>
      <c r="E1128" s="30"/>
      <c r="F1128" s="6"/>
      <c r="G1128" s="6"/>
      <c r="U1128" s="236">
        <v>2</v>
      </c>
      <c r="V1128" s="236">
        <v>6</v>
      </c>
    </row>
    <row r="1129" spans="1:22" ht="15" hidden="1" x14ac:dyDescent="0.2">
      <c r="A1129" s="4">
        <v>18</v>
      </c>
      <c r="B1129" s="5">
        <v>18</v>
      </c>
      <c r="C1129" s="169">
        <v>2690</v>
      </c>
      <c r="D1129" s="169">
        <v>2085</v>
      </c>
      <c r="E1129" s="33"/>
      <c r="F1129" s="28"/>
      <c r="G1129" s="28"/>
      <c r="I1129" s="166"/>
      <c r="U1129" s="237">
        <v>0</v>
      </c>
      <c r="V1129" s="237">
        <v>0</v>
      </c>
    </row>
    <row r="1130" spans="1:22" ht="15" hidden="1" x14ac:dyDescent="0.2">
      <c r="A1130" s="4">
        <v>19</v>
      </c>
      <c r="B1130" s="5">
        <v>18</v>
      </c>
      <c r="C1130" s="169">
        <v>2690</v>
      </c>
      <c r="D1130" s="169">
        <v>2085</v>
      </c>
      <c r="E1130" s="33"/>
      <c r="F1130" s="28"/>
      <c r="G1130" s="28"/>
      <c r="U1130" s="237">
        <v>0</v>
      </c>
      <c r="V1130" s="237">
        <v>0</v>
      </c>
    </row>
    <row r="1131" spans="1:22" ht="15" hidden="1" x14ac:dyDescent="0.2">
      <c r="A1131" s="4">
        <v>20</v>
      </c>
      <c r="B1131" s="5">
        <v>18</v>
      </c>
      <c r="C1131" s="169">
        <v>2690</v>
      </c>
      <c r="D1131" s="169">
        <v>2085</v>
      </c>
      <c r="E1131" s="33"/>
      <c r="F1131" s="28"/>
      <c r="G1131" s="28"/>
      <c r="U1131" s="237">
        <v>0</v>
      </c>
      <c r="V1131" s="237">
        <v>0</v>
      </c>
    </row>
    <row r="1132" spans="1:22" ht="15" hidden="1" x14ac:dyDescent="0.2">
      <c r="A1132" s="4">
        <v>21</v>
      </c>
      <c r="B1132" s="5">
        <v>18</v>
      </c>
      <c r="C1132" s="169">
        <v>2690</v>
      </c>
      <c r="D1132" s="169">
        <v>2085</v>
      </c>
      <c r="E1132" s="33"/>
      <c r="F1132" s="28"/>
      <c r="G1132" s="28"/>
      <c r="U1132" s="237">
        <v>0</v>
      </c>
      <c r="V1132" s="237">
        <v>0</v>
      </c>
    </row>
    <row r="1133" spans="1:22" ht="15" hidden="1" x14ac:dyDescent="0.2">
      <c r="A1133" s="4">
        <v>22</v>
      </c>
      <c r="B1133" s="5">
        <v>18</v>
      </c>
      <c r="C1133" s="169">
        <v>2690</v>
      </c>
      <c r="D1133" s="169">
        <v>2085</v>
      </c>
      <c r="E1133" s="33"/>
      <c r="F1133" s="28"/>
      <c r="G1133" s="28"/>
      <c r="U1133" s="237">
        <v>0</v>
      </c>
      <c r="V1133" s="237">
        <v>0</v>
      </c>
    </row>
    <row r="1134" spans="1:22" ht="15" hidden="1" x14ac:dyDescent="0.2">
      <c r="A1134" s="4">
        <v>23</v>
      </c>
      <c r="B1134" s="5">
        <v>18</v>
      </c>
      <c r="C1134" s="169">
        <v>2690</v>
      </c>
      <c r="D1134" s="169">
        <v>2085</v>
      </c>
      <c r="E1134" s="33"/>
      <c r="F1134" s="28"/>
      <c r="G1134" s="28"/>
      <c r="U1134" s="237">
        <v>0</v>
      </c>
      <c r="V1134" s="237">
        <v>0</v>
      </c>
    </row>
    <row r="1135" spans="1:22" ht="15" hidden="1" x14ac:dyDescent="0.2">
      <c r="A1135" s="4">
        <v>24</v>
      </c>
      <c r="B1135" s="5">
        <v>18</v>
      </c>
      <c r="C1135" s="169">
        <v>2690</v>
      </c>
      <c r="D1135" s="169">
        <v>2085</v>
      </c>
      <c r="E1135" s="33"/>
      <c r="F1135" s="28"/>
      <c r="G1135" s="28"/>
      <c r="U1135" s="237">
        <v>0</v>
      </c>
      <c r="V1135" s="237">
        <v>0</v>
      </c>
    </row>
    <row r="1136" spans="1:22" ht="15" hidden="1" x14ac:dyDescent="0.2">
      <c r="A1136" s="4">
        <v>25</v>
      </c>
      <c r="B1136" s="5">
        <v>25</v>
      </c>
      <c r="C1136" s="169">
        <v>2878</v>
      </c>
      <c r="D1136" s="169">
        <v>2213</v>
      </c>
      <c r="E1136" s="33"/>
      <c r="F1136" s="28"/>
      <c r="G1136" s="28"/>
      <c r="U1136" s="237">
        <v>0</v>
      </c>
      <c r="V1136" s="237">
        <v>0</v>
      </c>
    </row>
    <row r="1137" spans="1:22" ht="15" hidden="1" x14ac:dyDescent="0.2">
      <c r="A1137" s="4">
        <v>26</v>
      </c>
      <c r="B1137" s="5">
        <v>25</v>
      </c>
      <c r="C1137" s="169">
        <v>2878</v>
      </c>
      <c r="D1137" s="169">
        <v>2213</v>
      </c>
      <c r="E1137" s="33"/>
      <c r="F1137" s="28"/>
      <c r="G1137" s="28"/>
      <c r="U1137" s="237">
        <v>0</v>
      </c>
      <c r="V1137" s="237">
        <v>0</v>
      </c>
    </row>
    <row r="1138" spans="1:22" ht="15" hidden="1" x14ac:dyDescent="0.2">
      <c r="A1138" s="4">
        <v>27</v>
      </c>
      <c r="B1138" s="5">
        <v>25</v>
      </c>
      <c r="C1138" s="169">
        <v>2878</v>
      </c>
      <c r="D1138" s="169">
        <v>2213</v>
      </c>
      <c r="E1138" s="33"/>
      <c r="F1138" s="28"/>
      <c r="G1138" s="28"/>
      <c r="U1138" s="237">
        <v>0</v>
      </c>
      <c r="V1138" s="237">
        <v>0</v>
      </c>
    </row>
    <row r="1139" spans="1:22" ht="15" hidden="1" x14ac:dyDescent="0.2">
      <c r="A1139" s="4">
        <v>28</v>
      </c>
      <c r="B1139" s="5">
        <v>25</v>
      </c>
      <c r="C1139" s="169">
        <v>2878</v>
      </c>
      <c r="D1139" s="169">
        <v>2213</v>
      </c>
      <c r="E1139" s="33"/>
      <c r="F1139" s="28"/>
      <c r="G1139" s="28"/>
      <c r="U1139" s="237">
        <v>0</v>
      </c>
      <c r="V1139" s="237">
        <v>0</v>
      </c>
    </row>
    <row r="1140" spans="1:22" ht="15" hidden="1" x14ac:dyDescent="0.2">
      <c r="A1140" s="4">
        <v>29</v>
      </c>
      <c r="B1140" s="5">
        <v>25</v>
      </c>
      <c r="C1140" s="169">
        <v>2878</v>
      </c>
      <c r="D1140" s="169">
        <v>2213</v>
      </c>
      <c r="E1140" s="33"/>
      <c r="F1140" s="28"/>
      <c r="G1140" s="28"/>
      <c r="U1140" s="237">
        <v>0</v>
      </c>
      <c r="V1140" s="237">
        <v>0</v>
      </c>
    </row>
    <row r="1141" spans="1:22" ht="15" hidden="1" x14ac:dyDescent="0.2">
      <c r="A1141" s="4">
        <v>30</v>
      </c>
      <c r="B1141" s="5">
        <v>30</v>
      </c>
      <c r="C1141" s="169">
        <v>3206</v>
      </c>
      <c r="D1141" s="169">
        <v>2445</v>
      </c>
      <c r="E1141" s="33"/>
      <c r="F1141" s="28"/>
      <c r="G1141" s="28"/>
      <c r="U1141" s="237">
        <v>0</v>
      </c>
      <c r="V1141" s="237">
        <v>0</v>
      </c>
    </row>
    <row r="1142" spans="1:22" ht="15" hidden="1" x14ac:dyDescent="0.2">
      <c r="A1142" s="4">
        <v>31</v>
      </c>
      <c r="B1142" s="5">
        <v>30</v>
      </c>
      <c r="C1142" s="169">
        <v>3206</v>
      </c>
      <c r="D1142" s="169">
        <v>2445</v>
      </c>
      <c r="E1142" s="33"/>
      <c r="F1142" s="28"/>
      <c r="G1142" s="28"/>
      <c r="U1142" s="237">
        <v>0</v>
      </c>
      <c r="V1142" s="237">
        <v>0</v>
      </c>
    </row>
    <row r="1143" spans="1:22" ht="15" hidden="1" x14ac:dyDescent="0.2">
      <c r="A1143" s="4">
        <v>32</v>
      </c>
      <c r="B1143" s="5">
        <v>30</v>
      </c>
      <c r="C1143" s="169">
        <v>3206</v>
      </c>
      <c r="D1143" s="169">
        <v>2445</v>
      </c>
      <c r="E1143" s="33"/>
      <c r="F1143" s="28"/>
      <c r="G1143" s="28"/>
      <c r="U1143" s="237">
        <v>0</v>
      </c>
      <c r="V1143" s="237">
        <v>0</v>
      </c>
    </row>
    <row r="1144" spans="1:22" ht="15" hidden="1" x14ac:dyDescent="0.2">
      <c r="A1144" s="4">
        <v>33</v>
      </c>
      <c r="B1144" s="5">
        <v>30</v>
      </c>
      <c r="C1144" s="169">
        <v>3206</v>
      </c>
      <c r="D1144" s="169">
        <v>2445</v>
      </c>
      <c r="E1144" s="33"/>
      <c r="F1144" s="28"/>
      <c r="G1144" s="28"/>
      <c r="U1144" s="237">
        <v>0</v>
      </c>
      <c r="V1144" s="237">
        <v>0</v>
      </c>
    </row>
    <row r="1145" spans="1:22" ht="15" hidden="1" x14ac:dyDescent="0.2">
      <c r="A1145" s="4">
        <v>34</v>
      </c>
      <c r="B1145" s="5">
        <v>30</v>
      </c>
      <c r="C1145" s="169">
        <v>3206</v>
      </c>
      <c r="D1145" s="169">
        <v>2445</v>
      </c>
      <c r="E1145" s="33"/>
      <c r="F1145" s="28"/>
      <c r="G1145" s="28"/>
      <c r="U1145" s="237">
        <v>0</v>
      </c>
      <c r="V1145" s="237">
        <v>0</v>
      </c>
    </row>
    <row r="1146" spans="1:22" ht="15" hidden="1" x14ac:dyDescent="0.2">
      <c r="A1146" s="4">
        <v>35</v>
      </c>
      <c r="B1146" s="5">
        <v>35</v>
      </c>
      <c r="C1146" s="169">
        <v>3585</v>
      </c>
      <c r="D1146" s="169">
        <v>2723</v>
      </c>
      <c r="E1146" s="33"/>
      <c r="F1146" s="28"/>
      <c r="G1146" s="28"/>
      <c r="U1146" s="237">
        <v>0</v>
      </c>
      <c r="V1146" s="237">
        <v>0</v>
      </c>
    </row>
    <row r="1147" spans="1:22" ht="15" hidden="1" x14ac:dyDescent="0.2">
      <c r="A1147" s="4">
        <v>36</v>
      </c>
      <c r="B1147" s="5">
        <v>35</v>
      </c>
      <c r="C1147" s="169">
        <v>3585</v>
      </c>
      <c r="D1147" s="169">
        <v>2723</v>
      </c>
      <c r="E1147" s="33"/>
      <c r="F1147" s="28"/>
      <c r="G1147" s="28"/>
      <c r="U1147" s="237">
        <v>0</v>
      </c>
      <c r="V1147" s="237">
        <v>0</v>
      </c>
    </row>
    <row r="1148" spans="1:22" ht="15" hidden="1" x14ac:dyDescent="0.2">
      <c r="A1148" s="4">
        <v>37</v>
      </c>
      <c r="B1148" s="5">
        <v>35</v>
      </c>
      <c r="C1148" s="169">
        <v>3585</v>
      </c>
      <c r="D1148" s="169">
        <v>2723</v>
      </c>
      <c r="E1148" s="33"/>
      <c r="F1148" s="28"/>
      <c r="G1148" s="28"/>
      <c r="U1148" s="237">
        <v>0</v>
      </c>
      <c r="V1148" s="237">
        <v>0</v>
      </c>
    </row>
    <row r="1149" spans="1:22" ht="15" hidden="1" x14ac:dyDescent="0.2">
      <c r="A1149" s="4">
        <v>38</v>
      </c>
      <c r="B1149" s="5">
        <v>35</v>
      </c>
      <c r="C1149" s="169">
        <v>3585</v>
      </c>
      <c r="D1149" s="169">
        <v>2723</v>
      </c>
      <c r="E1149" s="33"/>
      <c r="F1149" s="28"/>
      <c r="G1149" s="28"/>
      <c r="U1149" s="237">
        <v>0</v>
      </c>
      <c r="V1149" s="237">
        <v>0</v>
      </c>
    </row>
    <row r="1150" spans="1:22" ht="15" hidden="1" x14ac:dyDescent="0.2">
      <c r="A1150" s="4">
        <v>39</v>
      </c>
      <c r="B1150" s="5">
        <v>35</v>
      </c>
      <c r="C1150" s="169">
        <v>3585</v>
      </c>
      <c r="D1150" s="169">
        <v>2723</v>
      </c>
      <c r="E1150" s="33"/>
      <c r="F1150" s="28"/>
      <c r="G1150" s="28"/>
      <c r="U1150" s="237">
        <v>0</v>
      </c>
      <c r="V1150" s="237">
        <v>0</v>
      </c>
    </row>
    <row r="1151" spans="1:22" ht="15" hidden="1" x14ac:dyDescent="0.2">
      <c r="A1151" s="4">
        <v>40</v>
      </c>
      <c r="B1151" s="5">
        <v>40</v>
      </c>
      <c r="C1151" s="169">
        <v>4150</v>
      </c>
      <c r="D1151" s="169">
        <v>3149</v>
      </c>
      <c r="E1151" s="33"/>
      <c r="F1151" s="28"/>
      <c r="G1151" s="28"/>
      <c r="U1151" s="237">
        <v>0</v>
      </c>
      <c r="V1151" s="237">
        <v>0</v>
      </c>
    </row>
    <row r="1152" spans="1:22" ht="15" hidden="1" x14ac:dyDescent="0.2">
      <c r="A1152" s="4">
        <v>41</v>
      </c>
      <c r="B1152" s="5">
        <v>40</v>
      </c>
      <c r="C1152" s="169">
        <v>4150</v>
      </c>
      <c r="D1152" s="169">
        <v>3149</v>
      </c>
      <c r="E1152" s="33"/>
      <c r="F1152" s="28"/>
      <c r="G1152" s="28"/>
      <c r="U1152" s="237">
        <v>0</v>
      </c>
      <c r="V1152" s="237">
        <v>0</v>
      </c>
    </row>
    <row r="1153" spans="1:22" ht="15" hidden="1" x14ac:dyDescent="0.2">
      <c r="A1153" s="4">
        <v>42</v>
      </c>
      <c r="B1153" s="5">
        <v>40</v>
      </c>
      <c r="C1153" s="169">
        <v>4150</v>
      </c>
      <c r="D1153" s="169">
        <v>3149</v>
      </c>
      <c r="E1153" s="33"/>
      <c r="F1153" s="28"/>
      <c r="G1153" s="28"/>
      <c r="U1153" s="237">
        <v>0</v>
      </c>
      <c r="V1153" s="237">
        <v>0</v>
      </c>
    </row>
    <row r="1154" spans="1:22" ht="15" hidden="1" x14ac:dyDescent="0.2">
      <c r="A1154" s="4">
        <v>43</v>
      </c>
      <c r="B1154" s="5">
        <v>40</v>
      </c>
      <c r="C1154" s="169">
        <v>4150</v>
      </c>
      <c r="D1154" s="169">
        <v>3149</v>
      </c>
      <c r="E1154" s="33"/>
      <c r="F1154" s="28"/>
      <c r="G1154" s="28"/>
      <c r="U1154" s="237">
        <v>0</v>
      </c>
      <c r="V1154" s="237">
        <v>0</v>
      </c>
    </row>
    <row r="1155" spans="1:22" ht="15" hidden="1" x14ac:dyDescent="0.2">
      <c r="A1155" s="4">
        <v>44</v>
      </c>
      <c r="B1155" s="5">
        <v>40</v>
      </c>
      <c r="C1155" s="169">
        <v>4150</v>
      </c>
      <c r="D1155" s="169">
        <v>3149</v>
      </c>
      <c r="E1155" s="33"/>
      <c r="F1155" s="28"/>
      <c r="G1155" s="28"/>
      <c r="U1155" s="237">
        <v>0</v>
      </c>
      <c r="V1155" s="237">
        <v>0</v>
      </c>
    </row>
    <row r="1156" spans="1:22" ht="15" hidden="1" x14ac:dyDescent="0.2">
      <c r="A1156" s="4">
        <v>45</v>
      </c>
      <c r="B1156" s="5">
        <v>45</v>
      </c>
      <c r="C1156" s="169">
        <v>4647</v>
      </c>
      <c r="D1156" s="169">
        <v>3532</v>
      </c>
      <c r="E1156" s="33"/>
      <c r="F1156" s="28"/>
      <c r="G1156" s="28"/>
      <c r="U1156" s="237">
        <v>0</v>
      </c>
      <c r="V1156" s="237">
        <v>0</v>
      </c>
    </row>
    <row r="1157" spans="1:22" ht="15" hidden="1" x14ac:dyDescent="0.2">
      <c r="A1157" s="4">
        <v>46</v>
      </c>
      <c r="B1157" s="5">
        <v>45</v>
      </c>
      <c r="C1157" s="169">
        <v>4647</v>
      </c>
      <c r="D1157" s="169">
        <v>3532</v>
      </c>
      <c r="E1157" s="33"/>
      <c r="F1157" s="28"/>
      <c r="G1157" s="28"/>
      <c r="U1157" s="237">
        <v>0</v>
      </c>
      <c r="V1157" s="237">
        <v>0</v>
      </c>
    </row>
    <row r="1158" spans="1:22" ht="15" hidden="1" x14ac:dyDescent="0.2">
      <c r="A1158" s="4">
        <v>47</v>
      </c>
      <c r="B1158" s="5">
        <v>45</v>
      </c>
      <c r="C1158" s="169">
        <v>4647</v>
      </c>
      <c r="D1158" s="169">
        <v>3532</v>
      </c>
      <c r="E1158" s="33"/>
      <c r="F1158" s="28"/>
      <c r="G1158" s="28"/>
      <c r="U1158" s="237">
        <v>0</v>
      </c>
      <c r="V1158" s="237">
        <v>0</v>
      </c>
    </row>
    <row r="1159" spans="1:22" ht="15" hidden="1" x14ac:dyDescent="0.2">
      <c r="A1159" s="4">
        <v>48</v>
      </c>
      <c r="B1159" s="5">
        <v>45</v>
      </c>
      <c r="C1159" s="169">
        <v>4647</v>
      </c>
      <c r="D1159" s="169">
        <v>3532</v>
      </c>
      <c r="E1159" s="33"/>
      <c r="F1159" s="28"/>
      <c r="G1159" s="28"/>
      <c r="U1159" s="237">
        <v>0</v>
      </c>
      <c r="V1159" s="237">
        <v>0</v>
      </c>
    </row>
    <row r="1160" spans="1:22" ht="15" hidden="1" x14ac:dyDescent="0.2">
      <c r="A1160" s="4">
        <v>49</v>
      </c>
      <c r="B1160" s="5">
        <v>45</v>
      </c>
      <c r="C1160" s="169">
        <v>4647</v>
      </c>
      <c r="D1160" s="169">
        <v>3532</v>
      </c>
      <c r="E1160" s="33"/>
      <c r="F1160" s="28"/>
      <c r="G1160" s="28"/>
      <c r="U1160" s="237">
        <v>0</v>
      </c>
      <c r="V1160" s="237">
        <v>0</v>
      </c>
    </row>
    <row r="1161" spans="1:22" ht="15" hidden="1" x14ac:dyDescent="0.2">
      <c r="A1161" s="4">
        <v>50</v>
      </c>
      <c r="B1161" s="5">
        <v>50</v>
      </c>
      <c r="C1161" s="169">
        <v>5373</v>
      </c>
      <c r="D1161" s="169">
        <v>4091</v>
      </c>
      <c r="E1161" s="33"/>
      <c r="F1161" s="28"/>
      <c r="G1161" s="28"/>
      <c r="U1161" s="237">
        <v>0</v>
      </c>
      <c r="V1161" s="237">
        <v>0</v>
      </c>
    </row>
    <row r="1162" spans="1:22" ht="15" hidden="1" x14ac:dyDescent="0.2">
      <c r="A1162" s="4">
        <v>51</v>
      </c>
      <c r="B1162" s="5">
        <v>50</v>
      </c>
      <c r="C1162" s="169">
        <v>5373</v>
      </c>
      <c r="D1162" s="169">
        <v>4091</v>
      </c>
      <c r="E1162" s="33"/>
      <c r="F1162" s="28"/>
      <c r="G1162" s="28"/>
      <c r="U1162" s="237">
        <v>0</v>
      </c>
      <c r="V1162" s="237">
        <v>0</v>
      </c>
    </row>
    <row r="1163" spans="1:22" ht="15" hidden="1" x14ac:dyDescent="0.2">
      <c r="A1163" s="4">
        <v>52</v>
      </c>
      <c r="B1163" s="5">
        <v>50</v>
      </c>
      <c r="C1163" s="169">
        <v>5373</v>
      </c>
      <c r="D1163" s="169">
        <v>4091</v>
      </c>
      <c r="E1163" s="33"/>
      <c r="F1163" s="28"/>
      <c r="G1163" s="28"/>
      <c r="U1163" s="237">
        <v>0</v>
      </c>
      <c r="V1163" s="237">
        <v>0</v>
      </c>
    </row>
    <row r="1164" spans="1:22" ht="15" hidden="1" x14ac:dyDescent="0.2">
      <c r="A1164" s="4">
        <v>53</v>
      </c>
      <c r="B1164" s="5">
        <v>50</v>
      </c>
      <c r="C1164" s="169">
        <v>5373</v>
      </c>
      <c r="D1164" s="169">
        <v>4091</v>
      </c>
      <c r="E1164" s="33"/>
      <c r="F1164" s="28"/>
      <c r="G1164" s="28"/>
      <c r="U1164" s="237">
        <v>0</v>
      </c>
      <c r="V1164" s="237">
        <v>0</v>
      </c>
    </row>
    <row r="1165" spans="1:22" ht="15" hidden="1" x14ac:dyDescent="0.2">
      <c r="A1165" s="4">
        <v>54</v>
      </c>
      <c r="B1165" s="5">
        <v>50</v>
      </c>
      <c r="C1165" s="169">
        <v>5373</v>
      </c>
      <c r="D1165" s="169">
        <v>4091</v>
      </c>
      <c r="E1165" s="33"/>
      <c r="F1165" s="28"/>
      <c r="G1165" s="28"/>
      <c r="U1165" s="237">
        <v>0</v>
      </c>
      <c r="V1165" s="237">
        <v>0</v>
      </c>
    </row>
    <row r="1166" spans="1:22" ht="15" hidden="1" x14ac:dyDescent="0.2">
      <c r="A1166" s="4">
        <v>55</v>
      </c>
      <c r="B1166" s="239">
        <v>55</v>
      </c>
      <c r="C1166" s="169">
        <v>6005</v>
      </c>
      <c r="D1166" s="169">
        <v>4593</v>
      </c>
      <c r="E1166" s="33"/>
      <c r="F1166" s="28"/>
      <c r="G1166" s="28"/>
      <c r="U1166" s="237">
        <v>0</v>
      </c>
      <c r="V1166" s="237">
        <v>0</v>
      </c>
    </row>
    <row r="1167" spans="1:22" ht="15" hidden="1" x14ac:dyDescent="0.2">
      <c r="A1167" s="4">
        <v>56</v>
      </c>
      <c r="B1167" s="239">
        <v>55</v>
      </c>
      <c r="C1167" s="169">
        <v>6005</v>
      </c>
      <c r="D1167" s="169">
        <v>4593</v>
      </c>
      <c r="E1167" s="33"/>
      <c r="F1167" s="28"/>
      <c r="G1167" s="28"/>
      <c r="U1167" s="237">
        <v>0</v>
      </c>
      <c r="V1167" s="237">
        <v>0</v>
      </c>
    </row>
    <row r="1168" spans="1:22" ht="15" hidden="1" x14ac:dyDescent="0.2">
      <c r="A1168" s="4">
        <v>57</v>
      </c>
      <c r="B1168" s="239">
        <v>55</v>
      </c>
      <c r="C1168" s="169">
        <v>6005</v>
      </c>
      <c r="D1168" s="169">
        <v>4593</v>
      </c>
      <c r="E1168" s="33"/>
      <c r="F1168" s="28"/>
      <c r="G1168" s="28"/>
      <c r="U1168" s="237">
        <v>0</v>
      </c>
      <c r="V1168" s="237">
        <v>0</v>
      </c>
    </row>
    <row r="1169" spans="1:22" ht="15" hidden="1" x14ac:dyDescent="0.2">
      <c r="A1169" s="4">
        <v>58</v>
      </c>
      <c r="B1169" s="239">
        <v>55</v>
      </c>
      <c r="C1169" s="169">
        <v>6005</v>
      </c>
      <c r="D1169" s="169">
        <v>4593</v>
      </c>
      <c r="E1169" s="33"/>
      <c r="F1169" s="28"/>
      <c r="G1169" s="28"/>
      <c r="U1169" s="237">
        <v>0</v>
      </c>
      <c r="V1169" s="237">
        <v>0</v>
      </c>
    </row>
    <row r="1170" spans="1:22" ht="15" hidden="1" x14ac:dyDescent="0.2">
      <c r="A1170" s="4">
        <v>59</v>
      </c>
      <c r="B1170" s="239">
        <v>55</v>
      </c>
      <c r="C1170" s="169">
        <v>6005</v>
      </c>
      <c r="D1170" s="169">
        <v>4593</v>
      </c>
      <c r="E1170" s="33"/>
      <c r="F1170" s="28"/>
      <c r="G1170" s="28"/>
      <c r="U1170" s="237">
        <v>0</v>
      </c>
      <c r="V1170" s="237">
        <v>0</v>
      </c>
    </row>
    <row r="1171" spans="1:22" ht="15" hidden="1" x14ac:dyDescent="0.2">
      <c r="A1171" s="4">
        <v>60</v>
      </c>
      <c r="B1171" s="239">
        <v>60</v>
      </c>
      <c r="C1171" s="169">
        <v>6424</v>
      </c>
      <c r="D1171" s="169">
        <v>4926</v>
      </c>
      <c r="E1171" s="33"/>
      <c r="F1171" s="28"/>
      <c r="G1171" s="28"/>
      <c r="U1171" s="237">
        <v>0</v>
      </c>
      <c r="V1171" s="237">
        <v>0</v>
      </c>
    </row>
    <row r="1172" spans="1:22" ht="15" hidden="1" x14ac:dyDescent="0.2">
      <c r="A1172" s="4">
        <v>61</v>
      </c>
      <c r="B1172" s="239">
        <v>61</v>
      </c>
      <c r="C1172" s="169">
        <v>7267</v>
      </c>
      <c r="D1172" s="169">
        <v>5603</v>
      </c>
      <c r="E1172" s="33"/>
      <c r="F1172" s="28"/>
      <c r="G1172" s="28"/>
      <c r="U1172" s="237">
        <v>0</v>
      </c>
      <c r="V1172" s="237">
        <v>0</v>
      </c>
    </row>
    <row r="1173" spans="1:22" ht="15" hidden="1" x14ac:dyDescent="0.2">
      <c r="A1173" s="4">
        <v>62</v>
      </c>
      <c r="B1173" s="239">
        <v>62</v>
      </c>
      <c r="C1173" s="169">
        <v>8071</v>
      </c>
      <c r="D1173" s="169">
        <v>6255</v>
      </c>
      <c r="E1173" s="33"/>
      <c r="F1173" s="28"/>
      <c r="G1173" s="28"/>
      <c r="U1173" s="237">
        <v>0</v>
      </c>
      <c r="V1173" s="237">
        <v>0</v>
      </c>
    </row>
    <row r="1174" spans="1:22" ht="15" hidden="1" x14ac:dyDescent="0.2">
      <c r="A1174" s="4">
        <v>63</v>
      </c>
      <c r="B1174" s="239">
        <v>63</v>
      </c>
      <c r="C1174" s="169">
        <v>8933</v>
      </c>
      <c r="D1174" s="169">
        <v>6957</v>
      </c>
      <c r="E1174" s="33"/>
      <c r="F1174" s="28"/>
      <c r="G1174" s="28"/>
      <c r="U1174" s="237">
        <v>0</v>
      </c>
      <c r="V1174" s="237">
        <v>0</v>
      </c>
    </row>
    <row r="1175" spans="1:22" ht="15" hidden="1" x14ac:dyDescent="0.2">
      <c r="A1175" s="4">
        <v>64</v>
      </c>
      <c r="B1175" s="239">
        <v>64</v>
      </c>
      <c r="C1175" s="169">
        <v>9856</v>
      </c>
      <c r="D1175" s="169">
        <v>7716</v>
      </c>
      <c r="E1175" s="33"/>
      <c r="F1175" s="28"/>
      <c r="G1175" s="28"/>
      <c r="U1175" s="237">
        <v>0</v>
      </c>
      <c r="V1175" s="237">
        <v>0</v>
      </c>
    </row>
    <row r="1176" spans="1:22" ht="15" hidden="1" x14ac:dyDescent="0.2">
      <c r="A1176" s="4">
        <v>65</v>
      </c>
      <c r="B1176" s="239">
        <v>65</v>
      </c>
      <c r="C1176" s="169">
        <v>10837</v>
      </c>
      <c r="D1176" s="169">
        <v>8526</v>
      </c>
      <c r="E1176" s="33"/>
      <c r="F1176" s="28"/>
      <c r="G1176" s="28"/>
      <c r="U1176" s="237">
        <v>0</v>
      </c>
      <c r="V1176" s="237">
        <v>0</v>
      </c>
    </row>
    <row r="1177" spans="1:22" ht="15" hidden="1" x14ac:dyDescent="0.2">
      <c r="A1177" s="4">
        <v>66</v>
      </c>
      <c r="B1177" s="239">
        <v>66</v>
      </c>
      <c r="C1177" s="169">
        <v>11880</v>
      </c>
      <c r="D1177" s="169">
        <v>9392</v>
      </c>
      <c r="E1177" s="33"/>
      <c r="F1177" s="28"/>
      <c r="G1177" s="28"/>
      <c r="U1177" s="237">
        <v>0</v>
      </c>
      <c r="V1177" s="237">
        <v>0</v>
      </c>
    </row>
    <row r="1178" spans="1:22" ht="15" hidden="1" x14ac:dyDescent="0.2">
      <c r="A1178" s="4">
        <v>67</v>
      </c>
      <c r="B1178" s="239">
        <v>67</v>
      </c>
      <c r="C1178" s="169">
        <v>12982</v>
      </c>
      <c r="D1178" s="169">
        <v>10308</v>
      </c>
      <c r="E1178" s="33"/>
      <c r="F1178" s="28"/>
      <c r="G1178" s="28"/>
      <c r="U1178" s="237">
        <v>0</v>
      </c>
      <c r="V1178" s="237">
        <v>0</v>
      </c>
    </row>
    <row r="1179" spans="1:22" ht="15" hidden="1" x14ac:dyDescent="0.2">
      <c r="A1179" s="4">
        <v>68</v>
      </c>
      <c r="B1179" s="239">
        <v>68</v>
      </c>
      <c r="C1179" s="169">
        <v>14143</v>
      </c>
      <c r="D1179" s="169">
        <v>11281</v>
      </c>
      <c r="E1179" s="33"/>
      <c r="F1179" s="28"/>
      <c r="G1179" s="28"/>
      <c r="U1179" s="237">
        <v>0</v>
      </c>
      <c r="V1179" s="237">
        <v>0</v>
      </c>
    </row>
    <row r="1180" spans="1:22" ht="15" hidden="1" x14ac:dyDescent="0.2">
      <c r="A1180" s="4">
        <v>69</v>
      </c>
      <c r="B1180" s="239">
        <v>69</v>
      </c>
      <c r="C1180" s="169">
        <v>15363</v>
      </c>
      <c r="D1180" s="169">
        <v>12304</v>
      </c>
      <c r="E1180" s="33"/>
      <c r="F1180" s="28"/>
      <c r="G1180" s="28"/>
      <c r="U1180" s="237">
        <v>0</v>
      </c>
      <c r="V1180" s="237">
        <v>0</v>
      </c>
    </row>
    <row r="1181" spans="1:22" ht="15" hidden="1" x14ac:dyDescent="0.2">
      <c r="A1181" s="4">
        <v>70</v>
      </c>
      <c r="B1181" s="239">
        <v>70</v>
      </c>
      <c r="C1181" s="169">
        <v>16640</v>
      </c>
      <c r="D1181" s="169">
        <v>13380</v>
      </c>
      <c r="E1181" s="33"/>
      <c r="F1181" s="28"/>
      <c r="G1181" s="28"/>
      <c r="U1181" s="237">
        <v>0</v>
      </c>
      <c r="V1181" s="237">
        <v>0</v>
      </c>
    </row>
    <row r="1182" spans="1:22" ht="15" hidden="1" x14ac:dyDescent="0.2">
      <c r="A1182" s="4">
        <v>71</v>
      </c>
      <c r="B1182" s="239">
        <v>71</v>
      </c>
      <c r="C1182" s="169">
        <v>17985</v>
      </c>
      <c r="D1182" s="169">
        <v>14511</v>
      </c>
      <c r="E1182" s="33"/>
      <c r="F1182" s="28"/>
      <c r="G1182" s="28"/>
      <c r="U1182" s="237">
        <v>0</v>
      </c>
      <c r="V1182" s="237">
        <v>0</v>
      </c>
    </row>
    <row r="1183" spans="1:22" ht="15" hidden="1" x14ac:dyDescent="0.2">
      <c r="A1183" s="4">
        <v>72</v>
      </c>
      <c r="B1183" s="239">
        <v>72</v>
      </c>
      <c r="C1183" s="169">
        <v>19385</v>
      </c>
      <c r="D1183" s="169">
        <v>15697</v>
      </c>
      <c r="E1183" s="33"/>
      <c r="F1183" s="28"/>
      <c r="G1183" s="28"/>
      <c r="U1183" s="237">
        <v>0</v>
      </c>
      <c r="V1183" s="237">
        <v>0</v>
      </c>
    </row>
    <row r="1184" spans="1:22" ht="15" hidden="1" x14ac:dyDescent="0.2">
      <c r="A1184" s="4">
        <v>73</v>
      </c>
      <c r="B1184" s="239">
        <v>73</v>
      </c>
      <c r="C1184" s="169">
        <v>20845</v>
      </c>
      <c r="D1184" s="169">
        <v>16934</v>
      </c>
      <c r="E1184" s="33"/>
      <c r="F1184" s="28"/>
      <c r="G1184" s="28"/>
      <c r="U1184" s="237">
        <v>0</v>
      </c>
      <c r="V1184" s="237">
        <v>0</v>
      </c>
    </row>
    <row r="1185" spans="1:22" ht="15" hidden="1" x14ac:dyDescent="0.2">
      <c r="A1185" s="4">
        <v>74</v>
      </c>
      <c r="B1185" s="239">
        <v>74</v>
      </c>
      <c r="C1185" s="169">
        <v>22363</v>
      </c>
      <c r="D1185" s="169">
        <v>18225</v>
      </c>
      <c r="E1185" s="33"/>
      <c r="F1185" s="28"/>
      <c r="G1185" s="28"/>
      <c r="U1185" s="237">
        <v>0</v>
      </c>
      <c r="V1185" s="237">
        <v>0</v>
      </c>
    </row>
    <row r="1186" spans="1:22" ht="15" hidden="1" x14ac:dyDescent="0.2">
      <c r="A1186" s="4">
        <v>75</v>
      </c>
      <c r="B1186" s="239">
        <v>75</v>
      </c>
      <c r="C1186" s="169">
        <v>23943</v>
      </c>
      <c r="D1186" s="169">
        <v>19571</v>
      </c>
      <c r="E1186" s="33"/>
      <c r="F1186" s="28"/>
      <c r="G1186" s="28"/>
      <c r="U1186" s="237">
        <v>0</v>
      </c>
      <c r="V1186" s="237">
        <v>0</v>
      </c>
    </row>
    <row r="1187" spans="1:22" ht="15" hidden="1" x14ac:dyDescent="0.2">
      <c r="A1187" s="4">
        <v>76</v>
      </c>
      <c r="B1187" s="239">
        <v>75</v>
      </c>
      <c r="C1187" s="169">
        <v>23943</v>
      </c>
      <c r="D1187" s="169">
        <v>19571</v>
      </c>
      <c r="E1187" s="33"/>
      <c r="F1187" s="28"/>
      <c r="G1187" s="28"/>
      <c r="U1187" s="237">
        <v>0</v>
      </c>
      <c r="V1187" s="237">
        <v>0</v>
      </c>
    </row>
    <row r="1188" spans="1:22" ht="15" hidden="1" x14ac:dyDescent="0.2">
      <c r="A1188" s="4">
        <v>77</v>
      </c>
      <c r="B1188" s="239">
        <v>75</v>
      </c>
      <c r="C1188" s="169">
        <v>23943</v>
      </c>
      <c r="D1188" s="169">
        <v>19571</v>
      </c>
      <c r="E1188" s="33"/>
      <c r="F1188" s="28"/>
      <c r="G1188" s="28"/>
      <c r="U1188" s="237">
        <v>0</v>
      </c>
      <c r="V1188" s="237">
        <v>0</v>
      </c>
    </row>
    <row r="1189" spans="1:22" ht="15" hidden="1" x14ac:dyDescent="0.2">
      <c r="A1189" s="4">
        <v>78</v>
      </c>
      <c r="B1189" s="239">
        <v>75</v>
      </c>
      <c r="C1189" s="169">
        <v>23943</v>
      </c>
      <c r="D1189" s="169">
        <v>19571</v>
      </c>
      <c r="E1189" s="33"/>
      <c r="F1189" s="28"/>
      <c r="G1189" s="28"/>
      <c r="U1189" s="237">
        <v>0</v>
      </c>
      <c r="V1189" s="237">
        <v>0</v>
      </c>
    </row>
    <row r="1190" spans="1:22" ht="15" hidden="1" x14ac:dyDescent="0.2">
      <c r="A1190" s="4">
        <v>79</v>
      </c>
      <c r="B1190" s="239">
        <v>75</v>
      </c>
      <c r="C1190" s="169">
        <v>23943</v>
      </c>
      <c r="D1190" s="169">
        <v>19571</v>
      </c>
      <c r="E1190" s="33"/>
      <c r="F1190" s="28"/>
      <c r="G1190" s="28"/>
      <c r="U1190" s="237">
        <v>0</v>
      </c>
      <c r="V1190" s="237">
        <v>0</v>
      </c>
    </row>
    <row r="1191" spans="1:22" ht="15" hidden="1" x14ac:dyDescent="0.2">
      <c r="A1191" s="4">
        <v>80</v>
      </c>
      <c r="B1191" s="239">
        <v>75</v>
      </c>
      <c r="C1191" s="169">
        <v>23943</v>
      </c>
      <c r="D1191" s="169">
        <v>19571</v>
      </c>
      <c r="E1191" s="33"/>
      <c r="F1191" s="28"/>
      <c r="G1191" s="28"/>
      <c r="U1191" s="237">
        <v>0</v>
      </c>
      <c r="V1191" s="237">
        <v>0</v>
      </c>
    </row>
    <row r="1192" spans="1:22" ht="15" hidden="1" x14ac:dyDescent="0.2">
      <c r="A1192" s="4">
        <v>81</v>
      </c>
      <c r="B1192" s="239">
        <v>75</v>
      </c>
      <c r="C1192" s="169">
        <v>23943</v>
      </c>
      <c r="D1192" s="169">
        <v>19571</v>
      </c>
      <c r="E1192" s="33"/>
      <c r="F1192" s="28"/>
      <c r="G1192" s="28"/>
      <c r="U1192" s="237">
        <v>0</v>
      </c>
      <c r="V1192" s="237">
        <v>0</v>
      </c>
    </row>
    <row r="1193" spans="1:22" ht="15" hidden="1" x14ac:dyDescent="0.2">
      <c r="A1193" s="4">
        <v>82</v>
      </c>
      <c r="B1193" s="239">
        <v>75</v>
      </c>
      <c r="C1193" s="169">
        <v>23943</v>
      </c>
      <c r="D1193" s="169">
        <v>19571</v>
      </c>
      <c r="E1193" s="33"/>
      <c r="F1193" s="28"/>
      <c r="G1193" s="28"/>
      <c r="U1193" s="237">
        <v>0</v>
      </c>
      <c r="V1193" s="237">
        <v>0</v>
      </c>
    </row>
    <row r="1194" spans="1:22" ht="15" hidden="1" x14ac:dyDescent="0.2">
      <c r="A1194" s="4">
        <v>83</v>
      </c>
      <c r="B1194" s="239">
        <v>75</v>
      </c>
      <c r="C1194" s="169">
        <v>23943</v>
      </c>
      <c r="D1194" s="169">
        <v>19571</v>
      </c>
      <c r="E1194" s="33"/>
      <c r="F1194" s="28"/>
      <c r="G1194" s="28"/>
      <c r="U1194" s="237">
        <v>0</v>
      </c>
      <c r="V1194" s="237">
        <v>0</v>
      </c>
    </row>
    <row r="1195" spans="1:22" ht="15" hidden="1" x14ac:dyDescent="0.2">
      <c r="A1195" s="4">
        <v>84</v>
      </c>
      <c r="B1195" s="239">
        <v>75</v>
      </c>
      <c r="C1195" s="169">
        <v>23943</v>
      </c>
      <c r="D1195" s="169">
        <v>19571</v>
      </c>
      <c r="E1195" s="33"/>
      <c r="F1195" s="28"/>
      <c r="G1195" s="28"/>
      <c r="U1195" s="237">
        <v>0</v>
      </c>
      <c r="V1195" s="237">
        <v>0</v>
      </c>
    </row>
    <row r="1196" spans="1:22" ht="15" hidden="1" x14ac:dyDescent="0.2">
      <c r="A1196" s="4">
        <v>1</v>
      </c>
      <c r="B1196" s="240" t="s">
        <v>92</v>
      </c>
      <c r="C1196" s="169">
        <v>1136</v>
      </c>
      <c r="D1196" s="169">
        <v>892</v>
      </c>
      <c r="E1196" s="33"/>
      <c r="F1196" s="27"/>
      <c r="G1196" s="27"/>
      <c r="U1196" s="237">
        <v>0</v>
      </c>
      <c r="V1196" s="237">
        <v>0</v>
      </c>
    </row>
    <row r="1197" spans="1:22" ht="15" hidden="1" x14ac:dyDescent="0.2">
      <c r="A1197" s="4">
        <v>2</v>
      </c>
      <c r="B1197" s="240" t="s">
        <v>93</v>
      </c>
      <c r="C1197" s="169">
        <v>1928</v>
      </c>
      <c r="D1197" s="169">
        <v>1515</v>
      </c>
      <c r="E1197" s="33"/>
      <c r="F1197" s="28"/>
      <c r="G1197" s="28"/>
      <c r="U1197" s="237">
        <v>0</v>
      </c>
      <c r="V1197" s="237">
        <v>0</v>
      </c>
    </row>
    <row r="1198" spans="1:22" ht="15" hidden="1" x14ac:dyDescent="0.2">
      <c r="A1198" s="4">
        <v>3</v>
      </c>
      <c r="B1198" s="240" t="s">
        <v>94</v>
      </c>
      <c r="C1198" s="169">
        <v>2723</v>
      </c>
      <c r="D1198" s="169">
        <v>2136</v>
      </c>
      <c r="E1198" s="33"/>
      <c r="F1198" s="28"/>
      <c r="G1198" s="28"/>
      <c r="U1198" s="237">
        <v>0</v>
      </c>
      <c r="V1198" s="237">
        <v>0</v>
      </c>
    </row>
    <row r="1199" spans="1:22" hidden="1" x14ac:dyDescent="0.15">
      <c r="A1199" s="4"/>
      <c r="B1199" s="7"/>
      <c r="C1199" s="8"/>
      <c r="D1199" s="8"/>
      <c r="E1199" s="8"/>
      <c r="F1199" s="8"/>
      <c r="G1199" s="8"/>
      <c r="U1199" s="237"/>
      <c r="V1199" s="237"/>
    </row>
    <row r="1200" spans="1:22" ht="18" hidden="1" x14ac:dyDescent="0.2">
      <c r="A1200" s="327" t="s">
        <v>24</v>
      </c>
      <c r="B1200" s="328"/>
      <c r="C1200" s="328"/>
      <c r="D1200" s="328"/>
      <c r="E1200" s="328"/>
      <c r="F1200" s="328"/>
      <c r="G1200" s="328"/>
    </row>
    <row r="1201" spans="1:22" hidden="1" x14ac:dyDescent="0.15">
      <c r="A1201" s="323" t="s">
        <v>0</v>
      </c>
      <c r="B1201" s="324"/>
      <c r="C1201" s="324"/>
      <c r="D1201" s="324"/>
      <c r="E1201" s="324"/>
      <c r="F1201" s="324"/>
      <c r="G1201" s="324"/>
      <c r="H1201" s="29"/>
    </row>
    <row r="1202" spans="1:22" hidden="1" x14ac:dyDescent="0.15">
      <c r="A1202" s="4" t="s">
        <v>1</v>
      </c>
      <c r="B1202" s="5" t="s">
        <v>1</v>
      </c>
      <c r="C1202" s="30">
        <v>10000</v>
      </c>
      <c r="D1202" s="30">
        <v>20000</v>
      </c>
      <c r="E1202" s="30"/>
      <c r="F1202" s="6"/>
      <c r="G1202" s="6"/>
      <c r="U1202" s="236">
        <v>2</v>
      </c>
      <c r="V1202" s="236">
        <v>6</v>
      </c>
    </row>
    <row r="1203" spans="1:22" hidden="1" x14ac:dyDescent="0.15">
      <c r="A1203" s="4">
        <v>18</v>
      </c>
      <c r="B1203" s="5">
        <v>18</v>
      </c>
      <c r="C1203" s="9">
        <f>C1129*$K$2</f>
        <v>251.06666666666669</v>
      </c>
      <c r="D1203" s="9">
        <f>D1129*$K$2</f>
        <v>194.60000000000002</v>
      </c>
      <c r="E1203" s="9">
        <v>0</v>
      </c>
      <c r="F1203" s="9">
        <v>0</v>
      </c>
      <c r="G1203" s="9">
        <v>0</v>
      </c>
      <c r="U1203" s="237">
        <v>0</v>
      </c>
      <c r="V1203" s="237">
        <v>0</v>
      </c>
    </row>
    <row r="1204" spans="1:22" hidden="1" x14ac:dyDescent="0.15">
      <c r="A1204" s="4">
        <v>19</v>
      </c>
      <c r="B1204" s="5">
        <v>18</v>
      </c>
      <c r="C1204" s="9">
        <f t="shared" ref="C1204:D1267" si="43">C1130*$K$2</f>
        <v>251.06666666666669</v>
      </c>
      <c r="D1204" s="9">
        <f t="shared" si="43"/>
        <v>194.60000000000002</v>
      </c>
      <c r="E1204" s="9">
        <v>0</v>
      </c>
      <c r="F1204" s="9">
        <v>0</v>
      </c>
      <c r="G1204" s="9">
        <v>0</v>
      </c>
      <c r="U1204" s="237">
        <v>0</v>
      </c>
      <c r="V1204" s="237">
        <v>0</v>
      </c>
    </row>
    <row r="1205" spans="1:22" hidden="1" x14ac:dyDescent="0.15">
      <c r="A1205" s="4">
        <v>20</v>
      </c>
      <c r="B1205" s="5">
        <v>18</v>
      </c>
      <c r="C1205" s="9">
        <f t="shared" si="43"/>
        <v>251.06666666666669</v>
      </c>
      <c r="D1205" s="9">
        <f t="shared" si="43"/>
        <v>194.60000000000002</v>
      </c>
      <c r="E1205" s="9">
        <v>0</v>
      </c>
      <c r="F1205" s="9">
        <v>0</v>
      </c>
      <c r="G1205" s="9">
        <v>0</v>
      </c>
      <c r="U1205" s="237">
        <v>0</v>
      </c>
      <c r="V1205" s="237">
        <v>0</v>
      </c>
    </row>
    <row r="1206" spans="1:22" hidden="1" x14ac:dyDescent="0.15">
      <c r="A1206" s="4">
        <v>21</v>
      </c>
      <c r="B1206" s="5">
        <v>18</v>
      </c>
      <c r="C1206" s="9">
        <f t="shared" si="43"/>
        <v>251.06666666666669</v>
      </c>
      <c r="D1206" s="9">
        <f t="shared" si="43"/>
        <v>194.60000000000002</v>
      </c>
      <c r="E1206" s="9">
        <v>0</v>
      </c>
      <c r="F1206" s="9">
        <v>0</v>
      </c>
      <c r="G1206" s="9">
        <v>0</v>
      </c>
      <c r="U1206" s="237">
        <v>0</v>
      </c>
      <c r="V1206" s="237">
        <v>0</v>
      </c>
    </row>
    <row r="1207" spans="1:22" hidden="1" x14ac:dyDescent="0.15">
      <c r="A1207" s="4">
        <v>22</v>
      </c>
      <c r="B1207" s="5">
        <v>18</v>
      </c>
      <c r="C1207" s="9">
        <f t="shared" si="43"/>
        <v>251.06666666666669</v>
      </c>
      <c r="D1207" s="9">
        <f t="shared" si="43"/>
        <v>194.60000000000002</v>
      </c>
      <c r="E1207" s="9">
        <v>0</v>
      </c>
      <c r="F1207" s="9">
        <v>0</v>
      </c>
      <c r="G1207" s="9">
        <v>0</v>
      </c>
      <c r="U1207" s="237">
        <v>0</v>
      </c>
      <c r="V1207" s="237">
        <v>0</v>
      </c>
    </row>
    <row r="1208" spans="1:22" hidden="1" x14ac:dyDescent="0.15">
      <c r="A1208" s="4">
        <v>23</v>
      </c>
      <c r="B1208" s="5">
        <v>18</v>
      </c>
      <c r="C1208" s="9">
        <f t="shared" si="43"/>
        <v>251.06666666666669</v>
      </c>
      <c r="D1208" s="9">
        <f t="shared" si="43"/>
        <v>194.60000000000002</v>
      </c>
      <c r="E1208" s="9">
        <v>0</v>
      </c>
      <c r="F1208" s="9">
        <v>0</v>
      </c>
      <c r="G1208" s="9">
        <v>0</v>
      </c>
      <c r="U1208" s="237">
        <v>0</v>
      </c>
      <c r="V1208" s="237">
        <v>0</v>
      </c>
    </row>
    <row r="1209" spans="1:22" hidden="1" x14ac:dyDescent="0.15">
      <c r="A1209" s="4">
        <v>24</v>
      </c>
      <c r="B1209" s="5">
        <v>18</v>
      </c>
      <c r="C1209" s="9">
        <f t="shared" si="43"/>
        <v>251.06666666666669</v>
      </c>
      <c r="D1209" s="9">
        <f t="shared" si="43"/>
        <v>194.60000000000002</v>
      </c>
      <c r="E1209" s="9">
        <v>0</v>
      </c>
      <c r="F1209" s="9">
        <v>0</v>
      </c>
      <c r="G1209" s="9">
        <v>0</v>
      </c>
      <c r="U1209" s="237">
        <v>0</v>
      </c>
      <c r="V1209" s="237">
        <v>0</v>
      </c>
    </row>
    <row r="1210" spans="1:22" hidden="1" x14ac:dyDescent="0.15">
      <c r="A1210" s="4">
        <v>25</v>
      </c>
      <c r="B1210" s="5">
        <v>25</v>
      </c>
      <c r="C1210" s="9">
        <f t="shared" si="43"/>
        <v>268.61333333333334</v>
      </c>
      <c r="D1210" s="9">
        <f t="shared" si="43"/>
        <v>206.54666666666668</v>
      </c>
      <c r="E1210" s="9">
        <v>0</v>
      </c>
      <c r="F1210" s="9">
        <v>0</v>
      </c>
      <c r="G1210" s="9">
        <v>0</v>
      </c>
      <c r="U1210" s="237">
        <v>0</v>
      </c>
      <c r="V1210" s="237">
        <v>0</v>
      </c>
    </row>
    <row r="1211" spans="1:22" hidden="1" x14ac:dyDescent="0.15">
      <c r="A1211" s="4">
        <v>26</v>
      </c>
      <c r="B1211" s="5">
        <v>25</v>
      </c>
      <c r="C1211" s="9">
        <f t="shared" si="43"/>
        <v>268.61333333333334</v>
      </c>
      <c r="D1211" s="9">
        <f t="shared" si="43"/>
        <v>206.54666666666668</v>
      </c>
      <c r="E1211" s="9">
        <v>0</v>
      </c>
      <c r="F1211" s="9">
        <v>0</v>
      </c>
      <c r="G1211" s="9">
        <v>0</v>
      </c>
      <c r="U1211" s="237">
        <v>0</v>
      </c>
      <c r="V1211" s="237">
        <v>0</v>
      </c>
    </row>
    <row r="1212" spans="1:22" hidden="1" x14ac:dyDescent="0.15">
      <c r="A1212" s="4">
        <v>27</v>
      </c>
      <c r="B1212" s="5">
        <v>25</v>
      </c>
      <c r="C1212" s="9">
        <f t="shared" si="43"/>
        <v>268.61333333333334</v>
      </c>
      <c r="D1212" s="9">
        <f t="shared" si="43"/>
        <v>206.54666666666668</v>
      </c>
      <c r="E1212" s="9">
        <v>0</v>
      </c>
      <c r="F1212" s="9">
        <v>0</v>
      </c>
      <c r="G1212" s="9">
        <v>0</v>
      </c>
      <c r="U1212" s="237">
        <v>0</v>
      </c>
      <c r="V1212" s="237">
        <v>0</v>
      </c>
    </row>
    <row r="1213" spans="1:22" hidden="1" x14ac:dyDescent="0.15">
      <c r="A1213" s="4">
        <v>28</v>
      </c>
      <c r="B1213" s="5">
        <v>25</v>
      </c>
      <c r="C1213" s="9">
        <f t="shared" si="43"/>
        <v>268.61333333333334</v>
      </c>
      <c r="D1213" s="9">
        <f t="shared" si="43"/>
        <v>206.54666666666668</v>
      </c>
      <c r="E1213" s="9">
        <v>0</v>
      </c>
      <c r="F1213" s="9">
        <v>0</v>
      </c>
      <c r="G1213" s="9">
        <v>0</v>
      </c>
      <c r="U1213" s="237">
        <v>0</v>
      </c>
      <c r="V1213" s="237">
        <v>0</v>
      </c>
    </row>
    <row r="1214" spans="1:22" hidden="1" x14ac:dyDescent="0.15">
      <c r="A1214" s="4">
        <v>29</v>
      </c>
      <c r="B1214" s="5">
        <v>25</v>
      </c>
      <c r="C1214" s="9">
        <f t="shared" si="43"/>
        <v>268.61333333333334</v>
      </c>
      <c r="D1214" s="9">
        <f t="shared" si="43"/>
        <v>206.54666666666668</v>
      </c>
      <c r="E1214" s="9">
        <v>0</v>
      </c>
      <c r="F1214" s="9">
        <v>0</v>
      </c>
      <c r="G1214" s="9">
        <v>0</v>
      </c>
      <c r="U1214" s="237">
        <v>0</v>
      </c>
      <c r="V1214" s="237">
        <v>0</v>
      </c>
    </row>
    <row r="1215" spans="1:22" hidden="1" x14ac:dyDescent="0.15">
      <c r="A1215" s="4">
        <v>30</v>
      </c>
      <c r="B1215" s="5">
        <v>30</v>
      </c>
      <c r="C1215" s="9">
        <f t="shared" si="43"/>
        <v>299.22666666666669</v>
      </c>
      <c r="D1215" s="9">
        <f t="shared" si="43"/>
        <v>228.20000000000002</v>
      </c>
      <c r="E1215" s="9">
        <v>0</v>
      </c>
      <c r="F1215" s="9">
        <v>0</v>
      </c>
      <c r="G1215" s="9">
        <v>0</v>
      </c>
      <c r="U1215" s="237">
        <v>0</v>
      </c>
      <c r="V1215" s="237">
        <v>0</v>
      </c>
    </row>
    <row r="1216" spans="1:22" hidden="1" x14ac:dyDescent="0.15">
      <c r="A1216" s="4">
        <v>31</v>
      </c>
      <c r="B1216" s="5">
        <v>30</v>
      </c>
      <c r="C1216" s="9">
        <f t="shared" si="43"/>
        <v>299.22666666666669</v>
      </c>
      <c r="D1216" s="9">
        <f t="shared" si="43"/>
        <v>228.20000000000002</v>
      </c>
      <c r="E1216" s="9">
        <v>0</v>
      </c>
      <c r="F1216" s="9">
        <v>0</v>
      </c>
      <c r="G1216" s="9">
        <v>0</v>
      </c>
      <c r="U1216" s="237">
        <v>0</v>
      </c>
      <c r="V1216" s="237">
        <v>0</v>
      </c>
    </row>
    <row r="1217" spans="1:22" hidden="1" x14ac:dyDescent="0.15">
      <c r="A1217" s="4">
        <v>32</v>
      </c>
      <c r="B1217" s="5">
        <v>30</v>
      </c>
      <c r="C1217" s="9">
        <f t="shared" si="43"/>
        <v>299.22666666666669</v>
      </c>
      <c r="D1217" s="9">
        <f t="shared" si="43"/>
        <v>228.20000000000002</v>
      </c>
      <c r="E1217" s="9">
        <v>0</v>
      </c>
      <c r="F1217" s="9">
        <v>0</v>
      </c>
      <c r="G1217" s="9">
        <v>0</v>
      </c>
      <c r="U1217" s="237">
        <v>0</v>
      </c>
      <c r="V1217" s="237">
        <v>0</v>
      </c>
    </row>
    <row r="1218" spans="1:22" hidden="1" x14ac:dyDescent="0.15">
      <c r="A1218" s="4">
        <v>33</v>
      </c>
      <c r="B1218" s="5">
        <v>30</v>
      </c>
      <c r="C1218" s="9">
        <f t="shared" si="43"/>
        <v>299.22666666666669</v>
      </c>
      <c r="D1218" s="9">
        <f t="shared" si="43"/>
        <v>228.20000000000002</v>
      </c>
      <c r="E1218" s="9">
        <v>0</v>
      </c>
      <c r="F1218" s="9">
        <v>0</v>
      </c>
      <c r="G1218" s="9">
        <v>0</v>
      </c>
      <c r="U1218" s="237">
        <v>0</v>
      </c>
      <c r="V1218" s="237">
        <v>0</v>
      </c>
    </row>
    <row r="1219" spans="1:22" hidden="1" x14ac:dyDescent="0.15">
      <c r="A1219" s="4">
        <v>34</v>
      </c>
      <c r="B1219" s="5">
        <v>30</v>
      </c>
      <c r="C1219" s="9">
        <f t="shared" si="43"/>
        <v>299.22666666666669</v>
      </c>
      <c r="D1219" s="9">
        <f t="shared" si="43"/>
        <v>228.20000000000002</v>
      </c>
      <c r="E1219" s="9">
        <v>0</v>
      </c>
      <c r="F1219" s="9">
        <v>0</v>
      </c>
      <c r="G1219" s="9">
        <v>0</v>
      </c>
      <c r="U1219" s="237">
        <v>0</v>
      </c>
      <c r="V1219" s="237">
        <v>0</v>
      </c>
    </row>
    <row r="1220" spans="1:22" hidden="1" x14ac:dyDescent="0.15">
      <c r="A1220" s="4">
        <v>35</v>
      </c>
      <c r="B1220" s="5">
        <v>35</v>
      </c>
      <c r="C1220" s="9">
        <f t="shared" si="43"/>
        <v>334.6</v>
      </c>
      <c r="D1220" s="9">
        <f t="shared" si="43"/>
        <v>254.14666666666668</v>
      </c>
      <c r="E1220" s="9">
        <v>0</v>
      </c>
      <c r="F1220" s="9">
        <v>0</v>
      </c>
      <c r="G1220" s="9">
        <v>0</v>
      </c>
      <c r="U1220" s="237">
        <v>0</v>
      </c>
      <c r="V1220" s="237">
        <v>0</v>
      </c>
    </row>
    <row r="1221" spans="1:22" hidden="1" x14ac:dyDescent="0.15">
      <c r="A1221" s="4">
        <v>36</v>
      </c>
      <c r="B1221" s="5">
        <v>35</v>
      </c>
      <c r="C1221" s="9">
        <f t="shared" si="43"/>
        <v>334.6</v>
      </c>
      <c r="D1221" s="9">
        <f t="shared" si="43"/>
        <v>254.14666666666668</v>
      </c>
      <c r="E1221" s="9">
        <v>0</v>
      </c>
      <c r="F1221" s="9">
        <v>0</v>
      </c>
      <c r="G1221" s="9">
        <v>0</v>
      </c>
      <c r="U1221" s="237">
        <v>0</v>
      </c>
      <c r="V1221" s="237">
        <v>0</v>
      </c>
    </row>
    <row r="1222" spans="1:22" hidden="1" x14ac:dyDescent="0.15">
      <c r="A1222" s="4">
        <v>37</v>
      </c>
      <c r="B1222" s="5">
        <v>35</v>
      </c>
      <c r="C1222" s="9">
        <f t="shared" si="43"/>
        <v>334.6</v>
      </c>
      <c r="D1222" s="9">
        <f t="shared" si="43"/>
        <v>254.14666666666668</v>
      </c>
      <c r="E1222" s="9">
        <v>0</v>
      </c>
      <c r="F1222" s="9">
        <v>0</v>
      </c>
      <c r="G1222" s="9">
        <v>0</v>
      </c>
      <c r="U1222" s="237">
        <v>0</v>
      </c>
      <c r="V1222" s="237">
        <v>0</v>
      </c>
    </row>
    <row r="1223" spans="1:22" hidden="1" x14ac:dyDescent="0.15">
      <c r="A1223" s="4">
        <v>38</v>
      </c>
      <c r="B1223" s="5">
        <v>35</v>
      </c>
      <c r="C1223" s="9">
        <f t="shared" si="43"/>
        <v>334.6</v>
      </c>
      <c r="D1223" s="9">
        <f t="shared" si="43"/>
        <v>254.14666666666668</v>
      </c>
      <c r="E1223" s="9">
        <v>0</v>
      </c>
      <c r="F1223" s="9">
        <v>0</v>
      </c>
      <c r="G1223" s="9">
        <v>0</v>
      </c>
      <c r="U1223" s="237">
        <v>0</v>
      </c>
      <c r="V1223" s="237">
        <v>0</v>
      </c>
    </row>
    <row r="1224" spans="1:22" hidden="1" x14ac:dyDescent="0.15">
      <c r="A1224" s="4">
        <v>39</v>
      </c>
      <c r="B1224" s="5">
        <v>35</v>
      </c>
      <c r="C1224" s="9">
        <f t="shared" si="43"/>
        <v>334.6</v>
      </c>
      <c r="D1224" s="9">
        <f t="shared" si="43"/>
        <v>254.14666666666668</v>
      </c>
      <c r="E1224" s="9">
        <v>0</v>
      </c>
      <c r="F1224" s="9">
        <v>0</v>
      </c>
      <c r="G1224" s="9">
        <v>0</v>
      </c>
      <c r="U1224" s="237">
        <v>0</v>
      </c>
      <c r="V1224" s="237">
        <v>0</v>
      </c>
    </row>
    <row r="1225" spans="1:22" hidden="1" x14ac:dyDescent="0.15">
      <c r="A1225" s="4">
        <v>40</v>
      </c>
      <c r="B1225" s="5">
        <v>40</v>
      </c>
      <c r="C1225" s="9">
        <f t="shared" si="43"/>
        <v>387.33333333333337</v>
      </c>
      <c r="D1225" s="9">
        <f t="shared" si="43"/>
        <v>293.90666666666669</v>
      </c>
      <c r="E1225" s="9">
        <v>0</v>
      </c>
      <c r="F1225" s="9">
        <v>0</v>
      </c>
      <c r="G1225" s="9">
        <v>0</v>
      </c>
      <c r="U1225" s="237">
        <v>0</v>
      </c>
      <c r="V1225" s="237">
        <v>0</v>
      </c>
    </row>
    <row r="1226" spans="1:22" hidden="1" x14ac:dyDescent="0.15">
      <c r="A1226" s="4">
        <v>41</v>
      </c>
      <c r="B1226" s="5">
        <v>40</v>
      </c>
      <c r="C1226" s="9">
        <f t="shared" si="43"/>
        <v>387.33333333333337</v>
      </c>
      <c r="D1226" s="9">
        <f t="shared" si="43"/>
        <v>293.90666666666669</v>
      </c>
      <c r="E1226" s="9">
        <v>0</v>
      </c>
      <c r="F1226" s="9">
        <v>0</v>
      </c>
      <c r="G1226" s="9">
        <v>0</v>
      </c>
      <c r="U1226" s="237">
        <v>0</v>
      </c>
      <c r="V1226" s="237">
        <v>0</v>
      </c>
    </row>
    <row r="1227" spans="1:22" hidden="1" x14ac:dyDescent="0.15">
      <c r="A1227" s="4">
        <v>42</v>
      </c>
      <c r="B1227" s="5">
        <v>40</v>
      </c>
      <c r="C1227" s="9">
        <f t="shared" si="43"/>
        <v>387.33333333333337</v>
      </c>
      <c r="D1227" s="9">
        <f t="shared" si="43"/>
        <v>293.90666666666669</v>
      </c>
      <c r="E1227" s="9">
        <v>0</v>
      </c>
      <c r="F1227" s="9">
        <v>0</v>
      </c>
      <c r="G1227" s="9">
        <v>0</v>
      </c>
      <c r="U1227" s="237">
        <v>0</v>
      </c>
      <c r="V1227" s="237">
        <v>0</v>
      </c>
    </row>
    <row r="1228" spans="1:22" hidden="1" x14ac:dyDescent="0.15">
      <c r="A1228" s="4">
        <v>43</v>
      </c>
      <c r="B1228" s="5">
        <v>40</v>
      </c>
      <c r="C1228" s="9">
        <f t="shared" si="43"/>
        <v>387.33333333333337</v>
      </c>
      <c r="D1228" s="9">
        <f t="shared" si="43"/>
        <v>293.90666666666669</v>
      </c>
      <c r="E1228" s="9">
        <v>0</v>
      </c>
      <c r="F1228" s="9">
        <v>0</v>
      </c>
      <c r="G1228" s="9">
        <v>0</v>
      </c>
      <c r="U1228" s="237">
        <v>0</v>
      </c>
      <c r="V1228" s="237">
        <v>0</v>
      </c>
    </row>
    <row r="1229" spans="1:22" hidden="1" x14ac:dyDescent="0.15">
      <c r="A1229" s="4">
        <v>44</v>
      </c>
      <c r="B1229" s="5">
        <v>40</v>
      </c>
      <c r="C1229" s="9">
        <f t="shared" si="43"/>
        <v>387.33333333333337</v>
      </c>
      <c r="D1229" s="9">
        <f t="shared" si="43"/>
        <v>293.90666666666669</v>
      </c>
      <c r="E1229" s="9">
        <v>0</v>
      </c>
      <c r="F1229" s="9">
        <v>0</v>
      </c>
      <c r="G1229" s="9">
        <v>0</v>
      </c>
      <c r="U1229" s="237">
        <v>0</v>
      </c>
      <c r="V1229" s="237">
        <v>0</v>
      </c>
    </row>
    <row r="1230" spans="1:22" hidden="1" x14ac:dyDescent="0.15">
      <c r="A1230" s="4">
        <v>45</v>
      </c>
      <c r="B1230" s="5">
        <v>45</v>
      </c>
      <c r="C1230" s="9">
        <f t="shared" si="43"/>
        <v>433.72</v>
      </c>
      <c r="D1230" s="9">
        <f t="shared" si="43"/>
        <v>329.65333333333336</v>
      </c>
      <c r="E1230" s="9">
        <v>0</v>
      </c>
      <c r="F1230" s="9">
        <v>0</v>
      </c>
      <c r="G1230" s="9">
        <v>0</v>
      </c>
      <c r="U1230" s="237">
        <v>0</v>
      </c>
      <c r="V1230" s="237">
        <v>0</v>
      </c>
    </row>
    <row r="1231" spans="1:22" hidden="1" x14ac:dyDescent="0.15">
      <c r="A1231" s="4">
        <v>46</v>
      </c>
      <c r="B1231" s="5">
        <v>45</v>
      </c>
      <c r="C1231" s="9">
        <f t="shared" si="43"/>
        <v>433.72</v>
      </c>
      <c r="D1231" s="9">
        <f t="shared" si="43"/>
        <v>329.65333333333336</v>
      </c>
      <c r="E1231" s="9">
        <v>0</v>
      </c>
      <c r="F1231" s="9">
        <v>0</v>
      </c>
      <c r="G1231" s="9">
        <v>0</v>
      </c>
      <c r="U1231" s="237">
        <v>0</v>
      </c>
      <c r="V1231" s="237">
        <v>0</v>
      </c>
    </row>
    <row r="1232" spans="1:22" hidden="1" x14ac:dyDescent="0.15">
      <c r="A1232" s="4">
        <v>47</v>
      </c>
      <c r="B1232" s="5">
        <v>45</v>
      </c>
      <c r="C1232" s="9">
        <f t="shared" si="43"/>
        <v>433.72</v>
      </c>
      <c r="D1232" s="9">
        <f t="shared" si="43"/>
        <v>329.65333333333336</v>
      </c>
      <c r="E1232" s="9">
        <v>0</v>
      </c>
      <c r="F1232" s="9">
        <v>0</v>
      </c>
      <c r="G1232" s="9">
        <v>0</v>
      </c>
      <c r="U1232" s="237">
        <v>0</v>
      </c>
      <c r="V1232" s="237">
        <v>0</v>
      </c>
    </row>
    <row r="1233" spans="1:22" hidden="1" x14ac:dyDescent="0.15">
      <c r="A1233" s="4">
        <v>48</v>
      </c>
      <c r="B1233" s="5">
        <v>45</v>
      </c>
      <c r="C1233" s="9">
        <f t="shared" si="43"/>
        <v>433.72</v>
      </c>
      <c r="D1233" s="9">
        <f t="shared" si="43"/>
        <v>329.65333333333336</v>
      </c>
      <c r="E1233" s="9">
        <v>0</v>
      </c>
      <c r="F1233" s="9">
        <v>0</v>
      </c>
      <c r="G1233" s="9">
        <v>0</v>
      </c>
      <c r="U1233" s="237">
        <v>0</v>
      </c>
      <c r="V1233" s="237">
        <v>0</v>
      </c>
    </row>
    <row r="1234" spans="1:22" hidden="1" x14ac:dyDescent="0.15">
      <c r="A1234" s="4">
        <v>49</v>
      </c>
      <c r="B1234" s="5">
        <v>45</v>
      </c>
      <c r="C1234" s="9">
        <f t="shared" si="43"/>
        <v>433.72</v>
      </c>
      <c r="D1234" s="9">
        <f t="shared" si="43"/>
        <v>329.65333333333336</v>
      </c>
      <c r="E1234" s="9">
        <v>0</v>
      </c>
      <c r="F1234" s="9">
        <v>0</v>
      </c>
      <c r="G1234" s="9">
        <v>0</v>
      </c>
      <c r="U1234" s="237">
        <v>0</v>
      </c>
      <c r="V1234" s="237">
        <v>0</v>
      </c>
    </row>
    <row r="1235" spans="1:22" hidden="1" x14ac:dyDescent="0.15">
      <c r="A1235" s="4">
        <v>50</v>
      </c>
      <c r="B1235" s="5">
        <v>50</v>
      </c>
      <c r="C1235" s="9">
        <f t="shared" si="43"/>
        <v>501.48</v>
      </c>
      <c r="D1235" s="9">
        <f t="shared" si="43"/>
        <v>381.82666666666671</v>
      </c>
      <c r="E1235" s="9">
        <v>0</v>
      </c>
      <c r="F1235" s="9">
        <v>0</v>
      </c>
      <c r="G1235" s="9">
        <v>0</v>
      </c>
      <c r="U1235" s="237">
        <v>0</v>
      </c>
      <c r="V1235" s="237">
        <v>0</v>
      </c>
    </row>
    <row r="1236" spans="1:22" hidden="1" x14ac:dyDescent="0.15">
      <c r="A1236" s="4">
        <v>51</v>
      </c>
      <c r="B1236" s="5">
        <v>50</v>
      </c>
      <c r="C1236" s="9">
        <f t="shared" si="43"/>
        <v>501.48</v>
      </c>
      <c r="D1236" s="9">
        <f t="shared" si="43"/>
        <v>381.82666666666671</v>
      </c>
      <c r="E1236" s="9">
        <v>0</v>
      </c>
      <c r="F1236" s="9">
        <v>0</v>
      </c>
      <c r="G1236" s="9">
        <v>0</v>
      </c>
      <c r="U1236" s="237">
        <v>0</v>
      </c>
      <c r="V1236" s="237">
        <v>0</v>
      </c>
    </row>
    <row r="1237" spans="1:22" hidden="1" x14ac:dyDescent="0.15">
      <c r="A1237" s="4">
        <v>52</v>
      </c>
      <c r="B1237" s="5">
        <v>50</v>
      </c>
      <c r="C1237" s="9">
        <f t="shared" si="43"/>
        <v>501.48</v>
      </c>
      <c r="D1237" s="9">
        <f t="shared" si="43"/>
        <v>381.82666666666671</v>
      </c>
      <c r="E1237" s="9">
        <v>0</v>
      </c>
      <c r="F1237" s="9">
        <v>0</v>
      </c>
      <c r="G1237" s="9">
        <v>0</v>
      </c>
      <c r="U1237" s="237">
        <v>0</v>
      </c>
      <c r="V1237" s="237">
        <v>0</v>
      </c>
    </row>
    <row r="1238" spans="1:22" hidden="1" x14ac:dyDescent="0.15">
      <c r="A1238" s="4">
        <v>53</v>
      </c>
      <c r="B1238" s="5">
        <v>50</v>
      </c>
      <c r="C1238" s="9">
        <f t="shared" si="43"/>
        <v>501.48</v>
      </c>
      <c r="D1238" s="9">
        <f t="shared" si="43"/>
        <v>381.82666666666671</v>
      </c>
      <c r="E1238" s="9">
        <v>0</v>
      </c>
      <c r="F1238" s="9">
        <v>0</v>
      </c>
      <c r="G1238" s="9">
        <v>0</v>
      </c>
      <c r="U1238" s="237">
        <v>0</v>
      </c>
      <c r="V1238" s="237">
        <v>0</v>
      </c>
    </row>
    <row r="1239" spans="1:22" hidden="1" x14ac:dyDescent="0.15">
      <c r="A1239" s="4">
        <v>54</v>
      </c>
      <c r="B1239" s="5">
        <v>50</v>
      </c>
      <c r="C1239" s="9">
        <f t="shared" si="43"/>
        <v>501.48</v>
      </c>
      <c r="D1239" s="9">
        <f t="shared" si="43"/>
        <v>381.82666666666671</v>
      </c>
      <c r="E1239" s="9">
        <v>0</v>
      </c>
      <c r="F1239" s="9">
        <v>0</v>
      </c>
      <c r="G1239" s="9">
        <v>0</v>
      </c>
      <c r="U1239" s="237">
        <v>0</v>
      </c>
      <c r="V1239" s="237">
        <v>0</v>
      </c>
    </row>
    <row r="1240" spans="1:22" hidden="1" x14ac:dyDescent="0.15">
      <c r="A1240" s="4">
        <v>55</v>
      </c>
      <c r="B1240" s="239">
        <v>55</v>
      </c>
      <c r="C1240" s="9">
        <f t="shared" si="43"/>
        <v>560.4666666666667</v>
      </c>
      <c r="D1240" s="9">
        <f t="shared" si="43"/>
        <v>428.68</v>
      </c>
      <c r="E1240" s="9">
        <v>0</v>
      </c>
      <c r="F1240" s="9">
        <v>0</v>
      </c>
      <c r="G1240" s="9">
        <v>0</v>
      </c>
      <c r="U1240" s="237">
        <v>0</v>
      </c>
      <c r="V1240" s="237">
        <v>0</v>
      </c>
    </row>
    <row r="1241" spans="1:22" hidden="1" x14ac:dyDescent="0.15">
      <c r="A1241" s="4">
        <v>56</v>
      </c>
      <c r="B1241" s="239">
        <v>55</v>
      </c>
      <c r="C1241" s="9">
        <f t="shared" si="43"/>
        <v>560.4666666666667</v>
      </c>
      <c r="D1241" s="9">
        <f t="shared" si="43"/>
        <v>428.68</v>
      </c>
      <c r="E1241" s="9">
        <v>0</v>
      </c>
      <c r="F1241" s="9">
        <v>0</v>
      </c>
      <c r="G1241" s="9">
        <v>0</v>
      </c>
      <c r="U1241" s="237">
        <v>0</v>
      </c>
      <c r="V1241" s="237">
        <v>0</v>
      </c>
    </row>
    <row r="1242" spans="1:22" hidden="1" x14ac:dyDescent="0.15">
      <c r="A1242" s="4">
        <v>57</v>
      </c>
      <c r="B1242" s="239">
        <v>55</v>
      </c>
      <c r="C1242" s="9">
        <f t="shared" si="43"/>
        <v>560.4666666666667</v>
      </c>
      <c r="D1242" s="9">
        <f t="shared" si="43"/>
        <v>428.68</v>
      </c>
      <c r="E1242" s="9">
        <v>0</v>
      </c>
      <c r="F1242" s="9">
        <v>0</v>
      </c>
      <c r="G1242" s="9">
        <v>0</v>
      </c>
      <c r="U1242" s="237">
        <v>0</v>
      </c>
      <c r="V1242" s="237">
        <v>0</v>
      </c>
    </row>
    <row r="1243" spans="1:22" hidden="1" x14ac:dyDescent="0.15">
      <c r="A1243" s="4">
        <v>58</v>
      </c>
      <c r="B1243" s="239">
        <v>55</v>
      </c>
      <c r="C1243" s="9">
        <f t="shared" si="43"/>
        <v>560.4666666666667</v>
      </c>
      <c r="D1243" s="9">
        <f t="shared" si="43"/>
        <v>428.68</v>
      </c>
      <c r="E1243" s="9">
        <v>0</v>
      </c>
      <c r="F1243" s="9">
        <v>0</v>
      </c>
      <c r="G1243" s="9">
        <v>0</v>
      </c>
      <c r="U1243" s="237">
        <v>0</v>
      </c>
      <c r="V1243" s="237">
        <v>0</v>
      </c>
    </row>
    <row r="1244" spans="1:22" hidden="1" x14ac:dyDescent="0.15">
      <c r="A1244" s="4">
        <v>59</v>
      </c>
      <c r="B1244" s="239">
        <v>55</v>
      </c>
      <c r="C1244" s="9">
        <f t="shared" si="43"/>
        <v>560.4666666666667</v>
      </c>
      <c r="D1244" s="9">
        <f t="shared" si="43"/>
        <v>428.68</v>
      </c>
      <c r="E1244" s="9">
        <v>0</v>
      </c>
      <c r="F1244" s="9">
        <v>0</v>
      </c>
      <c r="G1244" s="9">
        <v>0</v>
      </c>
      <c r="U1244" s="237">
        <v>0</v>
      </c>
      <c r="V1244" s="237">
        <v>0</v>
      </c>
    </row>
    <row r="1245" spans="1:22" hidden="1" x14ac:dyDescent="0.15">
      <c r="A1245" s="4">
        <v>60</v>
      </c>
      <c r="B1245" s="239">
        <v>60</v>
      </c>
      <c r="C1245" s="9">
        <f t="shared" si="43"/>
        <v>599.57333333333338</v>
      </c>
      <c r="D1245" s="9">
        <f t="shared" si="43"/>
        <v>459.76000000000005</v>
      </c>
      <c r="E1245" s="9">
        <v>0</v>
      </c>
      <c r="F1245" s="9">
        <v>0</v>
      </c>
      <c r="G1245" s="9">
        <v>0</v>
      </c>
      <c r="U1245" s="237">
        <v>0</v>
      </c>
      <c r="V1245" s="237">
        <v>0</v>
      </c>
    </row>
    <row r="1246" spans="1:22" hidden="1" x14ac:dyDescent="0.15">
      <c r="A1246" s="4">
        <v>61</v>
      </c>
      <c r="B1246" s="239">
        <v>61</v>
      </c>
      <c r="C1246" s="9">
        <f t="shared" si="43"/>
        <v>678.25333333333333</v>
      </c>
      <c r="D1246" s="9">
        <f t="shared" si="43"/>
        <v>522.94666666666672</v>
      </c>
      <c r="E1246" s="9">
        <v>0</v>
      </c>
      <c r="F1246" s="9">
        <v>0</v>
      </c>
      <c r="G1246" s="9">
        <v>0</v>
      </c>
      <c r="U1246" s="237">
        <v>0</v>
      </c>
      <c r="V1246" s="237">
        <v>0</v>
      </c>
    </row>
    <row r="1247" spans="1:22" hidden="1" x14ac:dyDescent="0.15">
      <c r="A1247" s="4">
        <v>62</v>
      </c>
      <c r="B1247" s="239">
        <v>62</v>
      </c>
      <c r="C1247" s="9">
        <f t="shared" si="43"/>
        <v>753.29333333333341</v>
      </c>
      <c r="D1247" s="9">
        <f t="shared" si="43"/>
        <v>583.80000000000007</v>
      </c>
      <c r="E1247" s="9">
        <v>0</v>
      </c>
      <c r="F1247" s="9">
        <v>0</v>
      </c>
      <c r="G1247" s="9">
        <v>0</v>
      </c>
      <c r="U1247" s="237">
        <v>0</v>
      </c>
      <c r="V1247" s="237">
        <v>0</v>
      </c>
    </row>
    <row r="1248" spans="1:22" hidden="1" x14ac:dyDescent="0.15">
      <c r="A1248" s="4">
        <v>63</v>
      </c>
      <c r="B1248" s="239">
        <v>63</v>
      </c>
      <c r="C1248" s="9">
        <f t="shared" si="43"/>
        <v>833.74666666666667</v>
      </c>
      <c r="D1248" s="9">
        <f t="shared" si="43"/>
        <v>649.32000000000005</v>
      </c>
      <c r="E1248" s="9">
        <v>0</v>
      </c>
      <c r="F1248" s="9">
        <v>0</v>
      </c>
      <c r="G1248" s="9">
        <v>0</v>
      </c>
      <c r="U1248" s="237">
        <v>0</v>
      </c>
      <c r="V1248" s="237">
        <v>0</v>
      </c>
    </row>
    <row r="1249" spans="1:22" hidden="1" x14ac:dyDescent="0.15">
      <c r="A1249" s="4">
        <v>64</v>
      </c>
      <c r="B1249" s="239">
        <v>64</v>
      </c>
      <c r="C1249" s="9">
        <f t="shared" si="43"/>
        <v>919.89333333333343</v>
      </c>
      <c r="D1249" s="9">
        <f t="shared" si="43"/>
        <v>720.16000000000008</v>
      </c>
      <c r="E1249" s="9">
        <v>0</v>
      </c>
      <c r="F1249" s="9">
        <v>0</v>
      </c>
      <c r="G1249" s="9">
        <v>0</v>
      </c>
      <c r="U1249" s="237">
        <v>0</v>
      </c>
      <c r="V1249" s="237">
        <v>0</v>
      </c>
    </row>
    <row r="1250" spans="1:22" hidden="1" x14ac:dyDescent="0.15">
      <c r="A1250" s="4">
        <v>65</v>
      </c>
      <c r="B1250" s="239">
        <v>65</v>
      </c>
      <c r="C1250" s="9">
        <f t="shared" si="43"/>
        <v>1011.4533333333334</v>
      </c>
      <c r="D1250" s="9">
        <f t="shared" si="43"/>
        <v>795.76</v>
      </c>
      <c r="E1250" s="9">
        <v>0</v>
      </c>
      <c r="F1250" s="9">
        <v>0</v>
      </c>
      <c r="G1250" s="9">
        <v>0</v>
      </c>
      <c r="U1250" s="237">
        <v>0</v>
      </c>
      <c r="V1250" s="237">
        <v>0</v>
      </c>
    </row>
    <row r="1251" spans="1:22" hidden="1" x14ac:dyDescent="0.15">
      <c r="A1251" s="4">
        <v>66</v>
      </c>
      <c r="B1251" s="239">
        <v>66</v>
      </c>
      <c r="C1251" s="9">
        <f t="shared" si="43"/>
        <v>1108.8</v>
      </c>
      <c r="D1251" s="9">
        <f t="shared" si="43"/>
        <v>876.5866666666667</v>
      </c>
      <c r="E1251" s="9">
        <v>0</v>
      </c>
      <c r="F1251" s="9">
        <v>0</v>
      </c>
      <c r="G1251" s="9">
        <v>0</v>
      </c>
      <c r="U1251" s="237">
        <v>0</v>
      </c>
      <c r="V1251" s="237">
        <v>0</v>
      </c>
    </row>
    <row r="1252" spans="1:22" hidden="1" x14ac:dyDescent="0.15">
      <c r="A1252" s="4">
        <v>67</v>
      </c>
      <c r="B1252" s="239">
        <v>67</v>
      </c>
      <c r="C1252" s="9">
        <f t="shared" si="43"/>
        <v>1211.6533333333334</v>
      </c>
      <c r="D1252" s="9">
        <f t="shared" si="43"/>
        <v>962.08</v>
      </c>
      <c r="E1252" s="9">
        <v>0</v>
      </c>
      <c r="F1252" s="9">
        <v>0</v>
      </c>
      <c r="G1252" s="9">
        <v>0</v>
      </c>
      <c r="U1252" s="237">
        <v>0</v>
      </c>
      <c r="V1252" s="237">
        <v>0</v>
      </c>
    </row>
    <row r="1253" spans="1:22" hidden="1" x14ac:dyDescent="0.15">
      <c r="A1253" s="4">
        <v>68</v>
      </c>
      <c r="B1253" s="239">
        <v>68</v>
      </c>
      <c r="C1253" s="9">
        <f t="shared" si="43"/>
        <v>1320.0133333333333</v>
      </c>
      <c r="D1253" s="9">
        <f t="shared" si="43"/>
        <v>1052.8933333333334</v>
      </c>
      <c r="E1253" s="9">
        <v>0</v>
      </c>
      <c r="F1253" s="9">
        <v>0</v>
      </c>
      <c r="G1253" s="9">
        <v>0</v>
      </c>
      <c r="U1253" s="237">
        <v>0</v>
      </c>
      <c r="V1253" s="237">
        <v>0</v>
      </c>
    </row>
    <row r="1254" spans="1:22" hidden="1" x14ac:dyDescent="0.15">
      <c r="A1254" s="4">
        <v>69</v>
      </c>
      <c r="B1254" s="239">
        <v>69</v>
      </c>
      <c r="C1254" s="9">
        <f t="shared" si="43"/>
        <v>1433.88</v>
      </c>
      <c r="D1254" s="9">
        <f t="shared" si="43"/>
        <v>1148.3733333333334</v>
      </c>
      <c r="E1254" s="9">
        <v>0</v>
      </c>
      <c r="F1254" s="9">
        <v>0</v>
      </c>
      <c r="G1254" s="9">
        <v>0</v>
      </c>
      <c r="U1254" s="237">
        <v>0</v>
      </c>
      <c r="V1254" s="237">
        <v>0</v>
      </c>
    </row>
    <row r="1255" spans="1:22" hidden="1" x14ac:dyDescent="0.15">
      <c r="A1255" s="4">
        <v>70</v>
      </c>
      <c r="B1255" s="239">
        <v>70</v>
      </c>
      <c r="C1255" s="9">
        <f t="shared" si="43"/>
        <v>1553.0666666666668</v>
      </c>
      <c r="D1255" s="9">
        <f t="shared" si="43"/>
        <v>1248.8</v>
      </c>
      <c r="E1255" s="9">
        <v>0</v>
      </c>
      <c r="F1255" s="9">
        <v>0</v>
      </c>
      <c r="G1255" s="9">
        <v>0</v>
      </c>
      <c r="U1255" s="237">
        <v>0</v>
      </c>
      <c r="V1255" s="237">
        <v>0</v>
      </c>
    </row>
    <row r="1256" spans="1:22" hidden="1" x14ac:dyDescent="0.15">
      <c r="A1256" s="4">
        <v>71</v>
      </c>
      <c r="B1256" s="239">
        <v>71</v>
      </c>
      <c r="C1256" s="9">
        <f t="shared" si="43"/>
        <v>1678.6000000000001</v>
      </c>
      <c r="D1256" s="9">
        <f t="shared" si="43"/>
        <v>1354.3600000000001</v>
      </c>
      <c r="E1256" s="9">
        <v>0</v>
      </c>
      <c r="F1256" s="9">
        <v>0</v>
      </c>
      <c r="G1256" s="9">
        <v>0</v>
      </c>
      <c r="U1256" s="237">
        <v>0</v>
      </c>
      <c r="V1256" s="237">
        <v>0</v>
      </c>
    </row>
    <row r="1257" spans="1:22" hidden="1" x14ac:dyDescent="0.15">
      <c r="A1257" s="4">
        <v>72</v>
      </c>
      <c r="B1257" s="239">
        <v>72</v>
      </c>
      <c r="C1257" s="9">
        <f t="shared" si="43"/>
        <v>1809.2666666666667</v>
      </c>
      <c r="D1257" s="9">
        <f t="shared" si="43"/>
        <v>1465.0533333333335</v>
      </c>
      <c r="E1257" s="9">
        <v>0</v>
      </c>
      <c r="F1257" s="9">
        <v>0</v>
      </c>
      <c r="G1257" s="9">
        <v>0</v>
      </c>
      <c r="U1257" s="237">
        <v>0</v>
      </c>
      <c r="V1257" s="237">
        <v>0</v>
      </c>
    </row>
    <row r="1258" spans="1:22" hidden="1" x14ac:dyDescent="0.15">
      <c r="A1258" s="4">
        <v>73</v>
      </c>
      <c r="B1258" s="239">
        <v>73</v>
      </c>
      <c r="C1258" s="9">
        <f t="shared" si="43"/>
        <v>1945.5333333333335</v>
      </c>
      <c r="D1258" s="9">
        <f t="shared" si="43"/>
        <v>1580.5066666666667</v>
      </c>
      <c r="E1258" s="9">
        <v>0</v>
      </c>
      <c r="F1258" s="9">
        <v>0</v>
      </c>
      <c r="G1258" s="9">
        <v>0</v>
      </c>
      <c r="U1258" s="237">
        <v>0</v>
      </c>
      <c r="V1258" s="237">
        <v>0</v>
      </c>
    </row>
    <row r="1259" spans="1:22" hidden="1" x14ac:dyDescent="0.15">
      <c r="A1259" s="4">
        <v>74</v>
      </c>
      <c r="B1259" s="239">
        <v>74</v>
      </c>
      <c r="C1259" s="9">
        <f t="shared" si="43"/>
        <v>2087.2133333333336</v>
      </c>
      <c r="D1259" s="9">
        <f t="shared" si="43"/>
        <v>1701</v>
      </c>
      <c r="E1259" s="9">
        <v>0</v>
      </c>
      <c r="F1259" s="9">
        <v>0</v>
      </c>
      <c r="G1259" s="9">
        <v>0</v>
      </c>
      <c r="U1259" s="237">
        <v>0</v>
      </c>
      <c r="V1259" s="237">
        <v>0</v>
      </c>
    </row>
    <row r="1260" spans="1:22" hidden="1" x14ac:dyDescent="0.15">
      <c r="A1260" s="4">
        <v>75</v>
      </c>
      <c r="B1260" s="239">
        <v>75</v>
      </c>
      <c r="C1260" s="9">
        <f t="shared" si="43"/>
        <v>2234.6800000000003</v>
      </c>
      <c r="D1260" s="9">
        <f t="shared" si="43"/>
        <v>1826.6266666666668</v>
      </c>
      <c r="E1260" s="9">
        <v>0</v>
      </c>
      <c r="F1260" s="9">
        <v>0</v>
      </c>
      <c r="G1260" s="9">
        <v>0</v>
      </c>
      <c r="U1260" s="237">
        <v>0</v>
      </c>
      <c r="V1260" s="237">
        <v>0</v>
      </c>
    </row>
    <row r="1261" spans="1:22" hidden="1" x14ac:dyDescent="0.15">
      <c r="A1261" s="4">
        <v>76</v>
      </c>
      <c r="B1261" s="239">
        <v>75</v>
      </c>
      <c r="C1261" s="9">
        <f t="shared" si="43"/>
        <v>2234.6800000000003</v>
      </c>
      <c r="D1261" s="9">
        <f t="shared" si="43"/>
        <v>1826.6266666666668</v>
      </c>
      <c r="E1261" s="9">
        <v>0</v>
      </c>
      <c r="F1261" s="9">
        <v>0</v>
      </c>
      <c r="G1261" s="9">
        <v>0</v>
      </c>
      <c r="U1261" s="237">
        <v>0</v>
      </c>
      <c r="V1261" s="237">
        <v>0</v>
      </c>
    </row>
    <row r="1262" spans="1:22" hidden="1" x14ac:dyDescent="0.15">
      <c r="A1262" s="4">
        <v>77</v>
      </c>
      <c r="B1262" s="239">
        <v>75</v>
      </c>
      <c r="C1262" s="9">
        <f t="shared" si="43"/>
        <v>2234.6800000000003</v>
      </c>
      <c r="D1262" s="9">
        <f t="shared" si="43"/>
        <v>1826.6266666666668</v>
      </c>
      <c r="E1262" s="9">
        <v>0</v>
      </c>
      <c r="F1262" s="9">
        <v>0</v>
      </c>
      <c r="G1262" s="9">
        <v>0</v>
      </c>
      <c r="U1262" s="237">
        <v>0</v>
      </c>
      <c r="V1262" s="237">
        <v>0</v>
      </c>
    </row>
    <row r="1263" spans="1:22" hidden="1" x14ac:dyDescent="0.15">
      <c r="A1263" s="4">
        <v>78</v>
      </c>
      <c r="B1263" s="239">
        <v>75</v>
      </c>
      <c r="C1263" s="9">
        <f t="shared" si="43"/>
        <v>2234.6800000000003</v>
      </c>
      <c r="D1263" s="9">
        <f t="shared" si="43"/>
        <v>1826.6266666666668</v>
      </c>
      <c r="E1263" s="9">
        <v>0</v>
      </c>
      <c r="F1263" s="9">
        <v>0</v>
      </c>
      <c r="G1263" s="9">
        <v>0</v>
      </c>
      <c r="U1263" s="237">
        <v>0</v>
      </c>
      <c r="V1263" s="237">
        <v>0</v>
      </c>
    </row>
    <row r="1264" spans="1:22" hidden="1" x14ac:dyDescent="0.15">
      <c r="A1264" s="4">
        <v>79</v>
      </c>
      <c r="B1264" s="239">
        <v>75</v>
      </c>
      <c r="C1264" s="9">
        <f t="shared" si="43"/>
        <v>2234.6800000000003</v>
      </c>
      <c r="D1264" s="9">
        <f t="shared" si="43"/>
        <v>1826.6266666666668</v>
      </c>
      <c r="E1264" s="9">
        <v>0</v>
      </c>
      <c r="F1264" s="9">
        <v>0</v>
      </c>
      <c r="G1264" s="9">
        <v>0</v>
      </c>
      <c r="U1264" s="237">
        <v>0</v>
      </c>
      <c r="V1264" s="237">
        <v>0</v>
      </c>
    </row>
    <row r="1265" spans="1:22" hidden="1" x14ac:dyDescent="0.15">
      <c r="A1265" s="4">
        <v>80</v>
      </c>
      <c r="B1265" s="239">
        <v>75</v>
      </c>
      <c r="C1265" s="9">
        <f t="shared" si="43"/>
        <v>2234.6800000000003</v>
      </c>
      <c r="D1265" s="9">
        <f t="shared" si="43"/>
        <v>1826.6266666666668</v>
      </c>
      <c r="E1265" s="9">
        <v>0</v>
      </c>
      <c r="F1265" s="9"/>
      <c r="G1265" s="9"/>
      <c r="U1265" s="237">
        <v>0</v>
      </c>
      <c r="V1265" s="237">
        <v>0</v>
      </c>
    </row>
    <row r="1266" spans="1:22" hidden="1" x14ac:dyDescent="0.15">
      <c r="A1266" s="4">
        <v>81</v>
      </c>
      <c r="B1266" s="239">
        <v>75</v>
      </c>
      <c r="C1266" s="9">
        <f t="shared" si="43"/>
        <v>2234.6800000000003</v>
      </c>
      <c r="D1266" s="9">
        <f t="shared" si="43"/>
        <v>1826.6266666666668</v>
      </c>
      <c r="E1266" s="9">
        <v>0</v>
      </c>
      <c r="F1266" s="9"/>
      <c r="G1266" s="9"/>
      <c r="U1266" s="237">
        <v>0</v>
      </c>
      <c r="V1266" s="237">
        <v>0</v>
      </c>
    </row>
    <row r="1267" spans="1:22" hidden="1" x14ac:dyDescent="0.15">
      <c r="A1267" s="4">
        <v>82</v>
      </c>
      <c r="B1267" s="239">
        <v>75</v>
      </c>
      <c r="C1267" s="9">
        <f t="shared" si="43"/>
        <v>2234.6800000000003</v>
      </c>
      <c r="D1267" s="9">
        <f t="shared" si="43"/>
        <v>1826.6266666666668</v>
      </c>
      <c r="E1267" s="9">
        <v>0</v>
      </c>
      <c r="F1267" s="9"/>
      <c r="G1267" s="9"/>
      <c r="U1267" s="237">
        <v>0</v>
      </c>
      <c r="V1267" s="237">
        <v>0</v>
      </c>
    </row>
    <row r="1268" spans="1:22" hidden="1" x14ac:dyDescent="0.15">
      <c r="A1268" s="4">
        <v>83</v>
      </c>
      <c r="B1268" s="239">
        <v>75</v>
      </c>
      <c r="C1268" s="9">
        <f t="shared" ref="C1268:D1272" si="44">C1194*$K$2</f>
        <v>2234.6800000000003</v>
      </c>
      <c r="D1268" s="9">
        <f t="shared" si="44"/>
        <v>1826.6266666666668</v>
      </c>
      <c r="E1268" s="9">
        <v>0</v>
      </c>
      <c r="F1268" s="9"/>
      <c r="G1268" s="9"/>
      <c r="U1268" s="237">
        <v>0</v>
      </c>
      <c r="V1268" s="237">
        <v>0</v>
      </c>
    </row>
    <row r="1269" spans="1:22" hidden="1" x14ac:dyDescent="0.15">
      <c r="A1269" s="4">
        <v>84</v>
      </c>
      <c r="B1269" s="239">
        <v>75</v>
      </c>
      <c r="C1269" s="9">
        <f t="shared" si="44"/>
        <v>2234.6800000000003</v>
      </c>
      <c r="D1269" s="9">
        <f t="shared" si="44"/>
        <v>1826.6266666666668</v>
      </c>
      <c r="E1269" s="9">
        <v>0</v>
      </c>
      <c r="F1269" s="9">
        <v>0</v>
      </c>
      <c r="G1269" s="9">
        <v>0</v>
      </c>
      <c r="U1269" s="237">
        <v>0</v>
      </c>
      <c r="V1269" s="237">
        <v>0</v>
      </c>
    </row>
    <row r="1270" spans="1:22" ht="14" hidden="1" x14ac:dyDescent="0.15">
      <c r="A1270" s="4">
        <v>1</v>
      </c>
      <c r="B1270" s="240" t="s">
        <v>92</v>
      </c>
      <c r="C1270" s="9">
        <f t="shared" si="44"/>
        <v>106.02666666666667</v>
      </c>
      <c r="D1270" s="9">
        <f t="shared" si="44"/>
        <v>83.25333333333333</v>
      </c>
      <c r="E1270" s="9">
        <v>0</v>
      </c>
      <c r="F1270" s="9">
        <v>0</v>
      </c>
      <c r="G1270" s="9">
        <v>0</v>
      </c>
      <c r="U1270" s="237">
        <v>0</v>
      </c>
      <c r="V1270" s="237">
        <v>0</v>
      </c>
    </row>
    <row r="1271" spans="1:22" ht="14" hidden="1" x14ac:dyDescent="0.15">
      <c r="A1271" s="4">
        <v>2</v>
      </c>
      <c r="B1271" s="240" t="s">
        <v>93</v>
      </c>
      <c r="C1271" s="9">
        <f t="shared" si="44"/>
        <v>179.94666666666669</v>
      </c>
      <c r="D1271" s="9">
        <f t="shared" si="44"/>
        <v>141.4</v>
      </c>
      <c r="E1271" s="9">
        <v>0</v>
      </c>
      <c r="F1271" s="9">
        <v>0</v>
      </c>
      <c r="G1271" s="9">
        <v>0</v>
      </c>
      <c r="U1271" s="237">
        <v>0</v>
      </c>
      <c r="V1271" s="237">
        <v>0</v>
      </c>
    </row>
    <row r="1272" spans="1:22" ht="14" hidden="1" x14ac:dyDescent="0.15">
      <c r="A1272" s="4">
        <v>3</v>
      </c>
      <c r="B1272" s="240" t="s">
        <v>94</v>
      </c>
      <c r="C1272" s="9">
        <f t="shared" si="44"/>
        <v>254.14666666666668</v>
      </c>
      <c r="D1272" s="9">
        <f t="shared" si="44"/>
        <v>199.36</v>
      </c>
      <c r="E1272" s="9">
        <v>0</v>
      </c>
      <c r="F1272" s="9">
        <v>0</v>
      </c>
      <c r="G1272" s="9">
        <v>0</v>
      </c>
      <c r="U1272" s="237">
        <v>0</v>
      </c>
      <c r="V1272" s="237">
        <v>0</v>
      </c>
    </row>
    <row r="1273" spans="1:22" ht="14" hidden="1" thickBot="1" x14ac:dyDescent="0.2"/>
    <row r="1274" spans="1:22" ht="18" hidden="1" x14ac:dyDescent="0.2">
      <c r="A1274" s="308" t="s">
        <v>23</v>
      </c>
      <c r="B1274" s="309"/>
      <c r="C1274" s="309"/>
      <c r="D1274" s="309"/>
      <c r="E1274" s="309"/>
      <c r="F1274" s="309"/>
      <c r="G1274" s="310"/>
    </row>
    <row r="1275" spans="1:22" ht="18" hidden="1" x14ac:dyDescent="0.2">
      <c r="A1275" s="311" t="s">
        <v>8</v>
      </c>
      <c r="B1275" s="312"/>
      <c r="C1275" s="312"/>
      <c r="D1275" s="312"/>
      <c r="E1275" s="312"/>
      <c r="F1275" s="312"/>
      <c r="G1275" s="313"/>
      <c r="H1275" s="29"/>
    </row>
    <row r="1276" spans="1:22" hidden="1" x14ac:dyDescent="0.15">
      <c r="A1276" s="305" t="s">
        <v>0</v>
      </c>
      <c r="B1276" s="306"/>
      <c r="C1276" s="306"/>
      <c r="D1276" s="306"/>
      <c r="E1276" s="306"/>
      <c r="F1276" s="306"/>
      <c r="G1276" s="307"/>
    </row>
    <row r="1277" spans="1:22" hidden="1" x14ac:dyDescent="0.15">
      <c r="A1277" s="21" t="s">
        <v>1</v>
      </c>
      <c r="B1277" s="22" t="s">
        <v>1</v>
      </c>
      <c r="C1277" s="30">
        <v>10000</v>
      </c>
      <c r="D1277" s="30">
        <v>20000</v>
      </c>
      <c r="E1277" s="30"/>
      <c r="F1277" s="23"/>
      <c r="G1277" s="25"/>
      <c r="U1277" s="236">
        <v>2</v>
      </c>
      <c r="V1277" s="236">
        <v>6</v>
      </c>
    </row>
    <row r="1278" spans="1:22" ht="14" hidden="1" x14ac:dyDescent="0.15">
      <c r="A1278" s="21">
        <v>18</v>
      </c>
      <c r="B1278" s="5">
        <v>18</v>
      </c>
      <c r="C1278" s="28">
        <f>C1129*$K$3</f>
        <v>739.75000000000011</v>
      </c>
      <c r="D1278" s="28">
        <f>D1129*$K$3</f>
        <v>573.375</v>
      </c>
      <c r="E1278" s="28">
        <v>0</v>
      </c>
      <c r="F1278" s="28">
        <v>0</v>
      </c>
      <c r="G1278" s="28">
        <v>0</v>
      </c>
      <c r="U1278" s="237">
        <v>0</v>
      </c>
      <c r="V1278" s="237">
        <v>0</v>
      </c>
    </row>
    <row r="1279" spans="1:22" ht="14" hidden="1" x14ac:dyDescent="0.15">
      <c r="A1279" s="21">
        <v>19</v>
      </c>
      <c r="B1279" s="5">
        <v>18</v>
      </c>
      <c r="C1279" s="28">
        <f t="shared" ref="C1279:D1342" si="45">C1130*$K$3</f>
        <v>739.75000000000011</v>
      </c>
      <c r="D1279" s="28">
        <f t="shared" si="45"/>
        <v>573.375</v>
      </c>
      <c r="E1279" s="28">
        <v>0</v>
      </c>
      <c r="F1279" s="28">
        <v>241.65350000000001</v>
      </c>
      <c r="G1279" s="28">
        <v>0</v>
      </c>
      <c r="U1279" s="237">
        <v>0</v>
      </c>
      <c r="V1279" s="237">
        <v>0</v>
      </c>
    </row>
    <row r="1280" spans="1:22" ht="14" hidden="1" x14ac:dyDescent="0.15">
      <c r="A1280" s="21">
        <v>20</v>
      </c>
      <c r="B1280" s="5">
        <v>18</v>
      </c>
      <c r="C1280" s="28">
        <f t="shared" si="45"/>
        <v>739.75000000000011</v>
      </c>
      <c r="D1280" s="28">
        <f t="shared" si="45"/>
        <v>573.375</v>
      </c>
      <c r="E1280" s="28">
        <v>0</v>
      </c>
      <c r="F1280" s="28">
        <v>241.65350000000001</v>
      </c>
      <c r="G1280" s="28">
        <v>0</v>
      </c>
      <c r="U1280" s="237">
        <v>0</v>
      </c>
      <c r="V1280" s="237">
        <v>0</v>
      </c>
    </row>
    <row r="1281" spans="1:22" ht="14" hidden="1" x14ac:dyDescent="0.15">
      <c r="A1281" s="21">
        <v>21</v>
      </c>
      <c r="B1281" s="5">
        <v>18</v>
      </c>
      <c r="C1281" s="28">
        <f t="shared" si="45"/>
        <v>739.75000000000011</v>
      </c>
      <c r="D1281" s="28">
        <f t="shared" si="45"/>
        <v>573.375</v>
      </c>
      <c r="E1281" s="28">
        <v>0</v>
      </c>
      <c r="F1281" s="28">
        <v>241.65350000000001</v>
      </c>
      <c r="G1281" s="28">
        <v>0</v>
      </c>
      <c r="U1281" s="237">
        <v>0</v>
      </c>
      <c r="V1281" s="237">
        <v>0</v>
      </c>
    </row>
    <row r="1282" spans="1:22" ht="14" hidden="1" x14ac:dyDescent="0.15">
      <c r="A1282" s="21">
        <v>22</v>
      </c>
      <c r="B1282" s="5">
        <v>18</v>
      </c>
      <c r="C1282" s="28">
        <f t="shared" si="45"/>
        <v>739.75000000000011</v>
      </c>
      <c r="D1282" s="28">
        <f t="shared" si="45"/>
        <v>573.375</v>
      </c>
      <c r="E1282" s="28">
        <v>0</v>
      </c>
      <c r="F1282" s="28">
        <v>241.65350000000001</v>
      </c>
      <c r="G1282" s="28">
        <v>0</v>
      </c>
      <c r="U1282" s="237">
        <v>0</v>
      </c>
      <c r="V1282" s="237">
        <v>0</v>
      </c>
    </row>
    <row r="1283" spans="1:22" ht="14" hidden="1" x14ac:dyDescent="0.15">
      <c r="A1283" s="21">
        <v>23</v>
      </c>
      <c r="B1283" s="5">
        <v>18</v>
      </c>
      <c r="C1283" s="28">
        <f t="shared" si="45"/>
        <v>739.75000000000011</v>
      </c>
      <c r="D1283" s="28">
        <f t="shared" si="45"/>
        <v>573.375</v>
      </c>
      <c r="E1283" s="28">
        <v>0</v>
      </c>
      <c r="F1283" s="28">
        <v>241.65350000000001</v>
      </c>
      <c r="G1283" s="28">
        <v>0</v>
      </c>
      <c r="U1283" s="237">
        <v>0</v>
      </c>
      <c r="V1283" s="237">
        <v>0</v>
      </c>
    </row>
    <row r="1284" spans="1:22" ht="14" hidden="1" x14ac:dyDescent="0.15">
      <c r="A1284" s="21">
        <v>24</v>
      </c>
      <c r="B1284" s="5">
        <v>18</v>
      </c>
      <c r="C1284" s="28">
        <f t="shared" si="45"/>
        <v>739.75000000000011</v>
      </c>
      <c r="D1284" s="28">
        <f t="shared" si="45"/>
        <v>573.375</v>
      </c>
      <c r="E1284" s="28">
        <v>0</v>
      </c>
      <c r="F1284" s="28">
        <v>241.65350000000001</v>
      </c>
      <c r="G1284" s="28">
        <v>0</v>
      </c>
      <c r="U1284" s="237">
        <v>0</v>
      </c>
      <c r="V1284" s="237">
        <v>0</v>
      </c>
    </row>
    <row r="1285" spans="1:22" ht="14" hidden="1" x14ac:dyDescent="0.15">
      <c r="A1285" s="21">
        <v>25</v>
      </c>
      <c r="B1285" s="5">
        <v>25</v>
      </c>
      <c r="C1285" s="28">
        <f t="shared" si="45"/>
        <v>791.45</v>
      </c>
      <c r="D1285" s="28">
        <f t="shared" si="45"/>
        <v>608.57500000000005</v>
      </c>
      <c r="E1285" s="28">
        <v>0</v>
      </c>
      <c r="F1285" s="28">
        <v>241.65350000000001</v>
      </c>
      <c r="G1285" s="28">
        <v>0</v>
      </c>
      <c r="U1285" s="237">
        <v>0</v>
      </c>
      <c r="V1285" s="237">
        <v>0</v>
      </c>
    </row>
    <row r="1286" spans="1:22" ht="14" hidden="1" x14ac:dyDescent="0.15">
      <c r="A1286" s="21">
        <v>26</v>
      </c>
      <c r="B1286" s="5">
        <v>25</v>
      </c>
      <c r="C1286" s="28">
        <f t="shared" si="45"/>
        <v>791.45</v>
      </c>
      <c r="D1286" s="28">
        <f t="shared" si="45"/>
        <v>608.57500000000005</v>
      </c>
      <c r="E1286" s="28">
        <v>0</v>
      </c>
      <c r="F1286" s="28">
        <v>257.97750000000002</v>
      </c>
      <c r="G1286" s="28">
        <v>0</v>
      </c>
      <c r="U1286" s="237">
        <v>0</v>
      </c>
      <c r="V1286" s="237">
        <v>0</v>
      </c>
    </row>
    <row r="1287" spans="1:22" ht="14" hidden="1" x14ac:dyDescent="0.15">
      <c r="A1287" s="21">
        <v>27</v>
      </c>
      <c r="B1287" s="5">
        <v>25</v>
      </c>
      <c r="C1287" s="28">
        <f t="shared" si="45"/>
        <v>791.45</v>
      </c>
      <c r="D1287" s="28">
        <f t="shared" si="45"/>
        <v>608.57500000000005</v>
      </c>
      <c r="E1287" s="28">
        <v>0</v>
      </c>
      <c r="F1287" s="28">
        <v>257.97750000000002</v>
      </c>
      <c r="G1287" s="28">
        <v>0</v>
      </c>
      <c r="U1287" s="237">
        <v>0</v>
      </c>
      <c r="V1287" s="237">
        <v>0</v>
      </c>
    </row>
    <row r="1288" spans="1:22" ht="14" hidden="1" x14ac:dyDescent="0.15">
      <c r="A1288" s="21">
        <v>28</v>
      </c>
      <c r="B1288" s="5">
        <v>25</v>
      </c>
      <c r="C1288" s="28">
        <f t="shared" si="45"/>
        <v>791.45</v>
      </c>
      <c r="D1288" s="28">
        <f t="shared" si="45"/>
        <v>608.57500000000005</v>
      </c>
      <c r="E1288" s="28">
        <v>0</v>
      </c>
      <c r="F1288" s="28">
        <v>257.97750000000002</v>
      </c>
      <c r="G1288" s="28">
        <v>0</v>
      </c>
      <c r="U1288" s="237">
        <v>0</v>
      </c>
      <c r="V1288" s="237">
        <v>0</v>
      </c>
    </row>
    <row r="1289" spans="1:22" ht="14" hidden="1" x14ac:dyDescent="0.15">
      <c r="A1289" s="21">
        <v>29</v>
      </c>
      <c r="B1289" s="5">
        <v>25</v>
      </c>
      <c r="C1289" s="28">
        <f t="shared" si="45"/>
        <v>791.45</v>
      </c>
      <c r="D1289" s="28">
        <f t="shared" si="45"/>
        <v>608.57500000000005</v>
      </c>
      <c r="E1289" s="28">
        <v>0</v>
      </c>
      <c r="F1289" s="28">
        <v>257.97750000000002</v>
      </c>
      <c r="G1289" s="28">
        <v>0</v>
      </c>
      <c r="U1289" s="237">
        <v>0</v>
      </c>
      <c r="V1289" s="237">
        <v>0</v>
      </c>
    </row>
    <row r="1290" spans="1:22" ht="14" hidden="1" x14ac:dyDescent="0.15">
      <c r="A1290" s="21">
        <v>30</v>
      </c>
      <c r="B1290" s="5">
        <v>30</v>
      </c>
      <c r="C1290" s="28">
        <f t="shared" si="45"/>
        <v>881.65000000000009</v>
      </c>
      <c r="D1290" s="28">
        <f t="shared" si="45"/>
        <v>672.375</v>
      </c>
      <c r="E1290" s="28">
        <v>0</v>
      </c>
      <c r="F1290" s="28">
        <v>257.97750000000002</v>
      </c>
      <c r="G1290" s="28">
        <v>0</v>
      </c>
      <c r="U1290" s="237">
        <v>0</v>
      </c>
      <c r="V1290" s="237">
        <v>0</v>
      </c>
    </row>
    <row r="1291" spans="1:22" ht="14" hidden="1" x14ac:dyDescent="0.15">
      <c r="A1291" s="21">
        <v>31</v>
      </c>
      <c r="B1291" s="5">
        <v>30</v>
      </c>
      <c r="C1291" s="28">
        <f t="shared" si="45"/>
        <v>881.65000000000009</v>
      </c>
      <c r="D1291" s="28">
        <f t="shared" si="45"/>
        <v>672.375</v>
      </c>
      <c r="E1291" s="28">
        <v>0</v>
      </c>
      <c r="F1291" s="28">
        <v>286.69025000000005</v>
      </c>
      <c r="G1291" s="28">
        <v>0</v>
      </c>
      <c r="U1291" s="237">
        <v>0</v>
      </c>
      <c r="V1291" s="237">
        <v>0</v>
      </c>
    </row>
    <row r="1292" spans="1:22" ht="14" hidden="1" x14ac:dyDescent="0.15">
      <c r="A1292" s="21">
        <v>32</v>
      </c>
      <c r="B1292" s="5">
        <v>30</v>
      </c>
      <c r="C1292" s="28">
        <f t="shared" si="45"/>
        <v>881.65000000000009</v>
      </c>
      <c r="D1292" s="28">
        <f t="shared" si="45"/>
        <v>672.375</v>
      </c>
      <c r="E1292" s="28">
        <v>0</v>
      </c>
      <c r="F1292" s="28">
        <v>286.69025000000005</v>
      </c>
      <c r="G1292" s="28">
        <v>0</v>
      </c>
      <c r="U1292" s="237">
        <v>0</v>
      </c>
      <c r="V1292" s="237">
        <v>0</v>
      </c>
    </row>
    <row r="1293" spans="1:22" ht="14" hidden="1" x14ac:dyDescent="0.15">
      <c r="A1293" s="21">
        <v>33</v>
      </c>
      <c r="B1293" s="5">
        <v>30</v>
      </c>
      <c r="C1293" s="28">
        <f t="shared" si="45"/>
        <v>881.65000000000009</v>
      </c>
      <c r="D1293" s="28">
        <f t="shared" si="45"/>
        <v>672.375</v>
      </c>
      <c r="E1293" s="28">
        <v>0</v>
      </c>
      <c r="F1293" s="28">
        <v>286.69025000000005</v>
      </c>
      <c r="G1293" s="28">
        <v>0</v>
      </c>
      <c r="U1293" s="237">
        <v>0</v>
      </c>
      <c r="V1293" s="237">
        <v>0</v>
      </c>
    </row>
    <row r="1294" spans="1:22" ht="14" hidden="1" x14ac:dyDescent="0.15">
      <c r="A1294" s="21">
        <v>34</v>
      </c>
      <c r="B1294" s="5">
        <v>30</v>
      </c>
      <c r="C1294" s="28">
        <f t="shared" si="45"/>
        <v>881.65000000000009</v>
      </c>
      <c r="D1294" s="28">
        <f t="shared" si="45"/>
        <v>672.375</v>
      </c>
      <c r="E1294" s="28">
        <v>0</v>
      </c>
      <c r="F1294" s="28">
        <v>286.69025000000005</v>
      </c>
      <c r="G1294" s="28">
        <v>0</v>
      </c>
      <c r="U1294" s="237">
        <v>0</v>
      </c>
      <c r="V1294" s="237">
        <v>0</v>
      </c>
    </row>
    <row r="1295" spans="1:22" ht="14" hidden="1" x14ac:dyDescent="0.15">
      <c r="A1295" s="21">
        <v>35</v>
      </c>
      <c r="B1295" s="5">
        <v>35</v>
      </c>
      <c r="C1295" s="28">
        <f t="shared" si="45"/>
        <v>985.87500000000011</v>
      </c>
      <c r="D1295" s="28">
        <f t="shared" si="45"/>
        <v>748.82500000000005</v>
      </c>
      <c r="E1295" s="28">
        <v>0</v>
      </c>
      <c r="F1295" s="28">
        <v>286.69025000000005</v>
      </c>
      <c r="G1295" s="28">
        <v>0</v>
      </c>
      <c r="U1295" s="237">
        <v>0</v>
      </c>
      <c r="V1295" s="237">
        <v>0</v>
      </c>
    </row>
    <row r="1296" spans="1:22" ht="14" hidden="1" x14ac:dyDescent="0.15">
      <c r="A1296" s="21">
        <v>36</v>
      </c>
      <c r="B1296" s="5">
        <v>35</v>
      </c>
      <c r="C1296" s="28">
        <f t="shared" si="45"/>
        <v>985.87500000000011</v>
      </c>
      <c r="D1296" s="28">
        <f t="shared" si="45"/>
        <v>748.82500000000005</v>
      </c>
      <c r="E1296" s="28">
        <v>0</v>
      </c>
      <c r="F1296" s="28">
        <v>321.23300000000006</v>
      </c>
      <c r="G1296" s="28">
        <v>0</v>
      </c>
      <c r="U1296" s="237">
        <v>0</v>
      </c>
      <c r="V1296" s="237">
        <v>0</v>
      </c>
    </row>
    <row r="1297" spans="1:22" ht="14" hidden="1" x14ac:dyDescent="0.15">
      <c r="A1297" s="21">
        <v>37</v>
      </c>
      <c r="B1297" s="5">
        <v>35</v>
      </c>
      <c r="C1297" s="28">
        <f t="shared" si="45"/>
        <v>985.87500000000011</v>
      </c>
      <c r="D1297" s="28">
        <f t="shared" si="45"/>
        <v>748.82500000000005</v>
      </c>
      <c r="E1297" s="28">
        <v>0</v>
      </c>
      <c r="F1297" s="28">
        <v>321.23300000000006</v>
      </c>
      <c r="G1297" s="28">
        <v>0</v>
      </c>
      <c r="U1297" s="237">
        <v>0</v>
      </c>
      <c r="V1297" s="237">
        <v>0</v>
      </c>
    </row>
    <row r="1298" spans="1:22" ht="14" hidden="1" x14ac:dyDescent="0.15">
      <c r="A1298" s="21">
        <v>38</v>
      </c>
      <c r="B1298" s="5">
        <v>35</v>
      </c>
      <c r="C1298" s="28">
        <f t="shared" si="45"/>
        <v>985.87500000000011</v>
      </c>
      <c r="D1298" s="28">
        <f t="shared" si="45"/>
        <v>748.82500000000005</v>
      </c>
      <c r="E1298" s="28">
        <v>0</v>
      </c>
      <c r="F1298" s="28">
        <v>321.23300000000006</v>
      </c>
      <c r="G1298" s="28">
        <v>0</v>
      </c>
      <c r="U1298" s="237">
        <v>0</v>
      </c>
      <c r="V1298" s="237">
        <v>0</v>
      </c>
    </row>
    <row r="1299" spans="1:22" ht="14" hidden="1" x14ac:dyDescent="0.15">
      <c r="A1299" s="21">
        <v>39</v>
      </c>
      <c r="B1299" s="5">
        <v>35</v>
      </c>
      <c r="C1299" s="28">
        <f t="shared" si="45"/>
        <v>985.87500000000011</v>
      </c>
      <c r="D1299" s="28">
        <f t="shared" si="45"/>
        <v>748.82500000000005</v>
      </c>
      <c r="E1299" s="28">
        <v>0</v>
      </c>
      <c r="F1299" s="28">
        <v>321.23300000000006</v>
      </c>
      <c r="G1299" s="28">
        <v>0</v>
      </c>
      <c r="U1299" s="237">
        <v>0</v>
      </c>
      <c r="V1299" s="237">
        <v>0</v>
      </c>
    </row>
    <row r="1300" spans="1:22" ht="14" hidden="1" x14ac:dyDescent="0.15">
      <c r="A1300" s="21">
        <v>40</v>
      </c>
      <c r="B1300" s="5">
        <v>40</v>
      </c>
      <c r="C1300" s="28">
        <f t="shared" si="45"/>
        <v>1141.25</v>
      </c>
      <c r="D1300" s="28">
        <f t="shared" si="45"/>
        <v>865.97500000000002</v>
      </c>
      <c r="E1300" s="28">
        <v>0</v>
      </c>
      <c r="F1300" s="28">
        <v>321.23300000000006</v>
      </c>
      <c r="G1300" s="28">
        <v>0</v>
      </c>
      <c r="U1300" s="237">
        <v>0</v>
      </c>
      <c r="V1300" s="237">
        <v>0</v>
      </c>
    </row>
    <row r="1301" spans="1:22" ht="14" hidden="1" x14ac:dyDescent="0.15">
      <c r="A1301" s="21">
        <v>41</v>
      </c>
      <c r="B1301" s="5">
        <v>40</v>
      </c>
      <c r="C1301" s="28">
        <f t="shared" si="45"/>
        <v>1141.25</v>
      </c>
      <c r="D1301" s="28">
        <f t="shared" si="45"/>
        <v>865.97500000000002</v>
      </c>
      <c r="E1301" s="28">
        <v>0</v>
      </c>
      <c r="F1301" s="28">
        <v>361.16850000000005</v>
      </c>
      <c r="G1301" s="28">
        <v>0</v>
      </c>
      <c r="U1301" s="237">
        <v>0</v>
      </c>
      <c r="V1301" s="237">
        <v>0</v>
      </c>
    </row>
    <row r="1302" spans="1:22" ht="14" hidden="1" x14ac:dyDescent="0.15">
      <c r="A1302" s="21">
        <v>42</v>
      </c>
      <c r="B1302" s="5">
        <v>40</v>
      </c>
      <c r="C1302" s="28">
        <f t="shared" si="45"/>
        <v>1141.25</v>
      </c>
      <c r="D1302" s="28">
        <f t="shared" si="45"/>
        <v>865.97500000000002</v>
      </c>
      <c r="E1302" s="28">
        <v>0</v>
      </c>
      <c r="F1302" s="28">
        <v>361.16850000000005</v>
      </c>
      <c r="G1302" s="28">
        <v>0</v>
      </c>
      <c r="U1302" s="237">
        <v>0</v>
      </c>
      <c r="V1302" s="237">
        <v>0</v>
      </c>
    </row>
    <row r="1303" spans="1:22" ht="14" hidden="1" x14ac:dyDescent="0.15">
      <c r="A1303" s="21">
        <v>43</v>
      </c>
      <c r="B1303" s="5">
        <v>40</v>
      </c>
      <c r="C1303" s="28">
        <f t="shared" si="45"/>
        <v>1141.25</v>
      </c>
      <c r="D1303" s="28">
        <f t="shared" si="45"/>
        <v>865.97500000000002</v>
      </c>
      <c r="E1303" s="28">
        <v>0</v>
      </c>
      <c r="F1303" s="28">
        <v>361.16850000000005</v>
      </c>
      <c r="G1303" s="28">
        <v>0</v>
      </c>
      <c r="U1303" s="237">
        <v>0</v>
      </c>
      <c r="V1303" s="237">
        <v>0</v>
      </c>
    </row>
    <row r="1304" spans="1:22" ht="14" hidden="1" x14ac:dyDescent="0.15">
      <c r="A1304" s="21">
        <v>44</v>
      </c>
      <c r="B1304" s="5">
        <v>40</v>
      </c>
      <c r="C1304" s="28">
        <f t="shared" si="45"/>
        <v>1141.25</v>
      </c>
      <c r="D1304" s="28">
        <f t="shared" si="45"/>
        <v>865.97500000000002</v>
      </c>
      <c r="E1304" s="28">
        <v>0</v>
      </c>
      <c r="F1304" s="28">
        <v>361.16850000000005</v>
      </c>
      <c r="G1304" s="28">
        <v>0</v>
      </c>
      <c r="U1304" s="237">
        <v>0</v>
      </c>
      <c r="V1304" s="237">
        <v>0</v>
      </c>
    </row>
    <row r="1305" spans="1:22" ht="14" hidden="1" x14ac:dyDescent="0.15">
      <c r="A1305" s="21">
        <v>45</v>
      </c>
      <c r="B1305" s="5">
        <v>45</v>
      </c>
      <c r="C1305" s="28">
        <f t="shared" si="45"/>
        <v>1277.9250000000002</v>
      </c>
      <c r="D1305" s="28">
        <f t="shared" si="45"/>
        <v>971.30000000000007</v>
      </c>
      <c r="E1305" s="28">
        <v>0</v>
      </c>
      <c r="F1305" s="28">
        <v>361.16850000000005</v>
      </c>
      <c r="G1305" s="28">
        <v>0</v>
      </c>
      <c r="U1305" s="237">
        <v>0</v>
      </c>
      <c r="V1305" s="237">
        <v>0</v>
      </c>
    </row>
    <row r="1306" spans="1:22" ht="14" hidden="1" x14ac:dyDescent="0.15">
      <c r="A1306" s="21">
        <v>46</v>
      </c>
      <c r="B1306" s="5">
        <v>45</v>
      </c>
      <c r="C1306" s="28">
        <f t="shared" si="45"/>
        <v>1277.9250000000002</v>
      </c>
      <c r="D1306" s="28">
        <f t="shared" si="45"/>
        <v>971.30000000000007</v>
      </c>
      <c r="E1306" s="28">
        <v>0</v>
      </c>
      <c r="F1306" s="28">
        <v>406.64250000000004</v>
      </c>
      <c r="G1306" s="28">
        <v>0</v>
      </c>
      <c r="U1306" s="237">
        <v>0</v>
      </c>
      <c r="V1306" s="237">
        <v>0</v>
      </c>
    </row>
    <row r="1307" spans="1:22" ht="14" hidden="1" x14ac:dyDescent="0.15">
      <c r="A1307" s="21">
        <v>47</v>
      </c>
      <c r="B1307" s="5">
        <v>45</v>
      </c>
      <c r="C1307" s="28">
        <f t="shared" si="45"/>
        <v>1277.9250000000002</v>
      </c>
      <c r="D1307" s="28">
        <f t="shared" si="45"/>
        <v>971.30000000000007</v>
      </c>
      <c r="E1307" s="28">
        <v>0</v>
      </c>
      <c r="F1307" s="28">
        <v>406.64250000000004</v>
      </c>
      <c r="G1307" s="28">
        <v>0</v>
      </c>
      <c r="U1307" s="237">
        <v>0</v>
      </c>
      <c r="V1307" s="237">
        <v>0</v>
      </c>
    </row>
    <row r="1308" spans="1:22" ht="14" hidden="1" x14ac:dyDescent="0.15">
      <c r="A1308" s="21">
        <v>48</v>
      </c>
      <c r="B1308" s="5">
        <v>45</v>
      </c>
      <c r="C1308" s="28">
        <f t="shared" si="45"/>
        <v>1277.9250000000002</v>
      </c>
      <c r="D1308" s="28">
        <f t="shared" si="45"/>
        <v>971.30000000000007</v>
      </c>
      <c r="E1308" s="28">
        <v>0</v>
      </c>
      <c r="F1308" s="28">
        <v>406.64250000000004</v>
      </c>
      <c r="G1308" s="28">
        <v>0</v>
      </c>
      <c r="U1308" s="237">
        <v>0</v>
      </c>
      <c r="V1308" s="237">
        <v>0</v>
      </c>
    </row>
    <row r="1309" spans="1:22" ht="14" hidden="1" x14ac:dyDescent="0.15">
      <c r="A1309" s="21">
        <v>49</v>
      </c>
      <c r="B1309" s="5">
        <v>45</v>
      </c>
      <c r="C1309" s="28">
        <f t="shared" si="45"/>
        <v>1277.9250000000002</v>
      </c>
      <c r="D1309" s="28">
        <f t="shared" si="45"/>
        <v>971.30000000000007</v>
      </c>
      <c r="E1309" s="28">
        <v>0</v>
      </c>
      <c r="F1309" s="28">
        <v>406.64250000000004</v>
      </c>
      <c r="G1309" s="28">
        <v>0</v>
      </c>
      <c r="U1309" s="237">
        <v>0</v>
      </c>
      <c r="V1309" s="237">
        <v>0</v>
      </c>
    </row>
    <row r="1310" spans="1:22" ht="14" hidden="1" x14ac:dyDescent="0.15">
      <c r="A1310" s="21">
        <v>50</v>
      </c>
      <c r="B1310" s="5">
        <v>50</v>
      </c>
      <c r="C1310" s="28">
        <f t="shared" si="45"/>
        <v>1477.575</v>
      </c>
      <c r="D1310" s="28">
        <f t="shared" si="45"/>
        <v>1125.0250000000001</v>
      </c>
      <c r="E1310" s="28">
        <v>0</v>
      </c>
      <c r="F1310" s="28">
        <v>406.64250000000004</v>
      </c>
      <c r="G1310" s="28">
        <v>0</v>
      </c>
      <c r="U1310" s="237">
        <v>0</v>
      </c>
      <c r="V1310" s="237">
        <v>0</v>
      </c>
    </row>
    <row r="1311" spans="1:22" ht="14" hidden="1" x14ac:dyDescent="0.15">
      <c r="A1311" s="21">
        <v>51</v>
      </c>
      <c r="B1311" s="5">
        <v>50</v>
      </c>
      <c r="C1311" s="28">
        <f t="shared" si="45"/>
        <v>1477.575</v>
      </c>
      <c r="D1311" s="28">
        <f t="shared" si="45"/>
        <v>1125.0250000000001</v>
      </c>
      <c r="E1311" s="28">
        <v>0</v>
      </c>
      <c r="F1311" s="28">
        <v>458.09225000000009</v>
      </c>
      <c r="G1311" s="28">
        <v>0</v>
      </c>
      <c r="U1311" s="237">
        <v>0</v>
      </c>
      <c r="V1311" s="237">
        <v>0</v>
      </c>
    </row>
    <row r="1312" spans="1:22" ht="14" hidden="1" x14ac:dyDescent="0.15">
      <c r="A1312" s="21">
        <v>52</v>
      </c>
      <c r="B1312" s="5">
        <v>50</v>
      </c>
      <c r="C1312" s="28">
        <f t="shared" si="45"/>
        <v>1477.575</v>
      </c>
      <c r="D1312" s="28">
        <f t="shared" si="45"/>
        <v>1125.0250000000001</v>
      </c>
      <c r="E1312" s="28">
        <v>0</v>
      </c>
      <c r="F1312" s="28">
        <v>458.09225000000009</v>
      </c>
      <c r="G1312" s="28">
        <v>0</v>
      </c>
      <c r="U1312" s="237">
        <v>0</v>
      </c>
      <c r="V1312" s="237">
        <v>0</v>
      </c>
    </row>
    <row r="1313" spans="1:22" ht="14" hidden="1" x14ac:dyDescent="0.15">
      <c r="A1313" s="21">
        <v>53</v>
      </c>
      <c r="B1313" s="5">
        <v>50</v>
      </c>
      <c r="C1313" s="28">
        <f t="shared" si="45"/>
        <v>1477.575</v>
      </c>
      <c r="D1313" s="28">
        <f t="shared" si="45"/>
        <v>1125.0250000000001</v>
      </c>
      <c r="E1313" s="28">
        <v>0</v>
      </c>
      <c r="F1313" s="28">
        <v>458.09225000000009</v>
      </c>
      <c r="G1313" s="28">
        <v>0</v>
      </c>
      <c r="U1313" s="237">
        <v>0</v>
      </c>
      <c r="V1313" s="237">
        <v>0</v>
      </c>
    </row>
    <row r="1314" spans="1:22" ht="14" hidden="1" x14ac:dyDescent="0.15">
      <c r="A1314" s="21">
        <v>54</v>
      </c>
      <c r="B1314" s="5">
        <v>50</v>
      </c>
      <c r="C1314" s="28">
        <f t="shared" si="45"/>
        <v>1477.575</v>
      </c>
      <c r="D1314" s="28">
        <f t="shared" si="45"/>
        <v>1125.0250000000001</v>
      </c>
      <c r="E1314" s="28">
        <v>0</v>
      </c>
      <c r="F1314" s="28">
        <v>458.09225000000009</v>
      </c>
      <c r="G1314" s="28">
        <v>0</v>
      </c>
      <c r="U1314" s="237">
        <v>0</v>
      </c>
      <c r="V1314" s="237">
        <v>0</v>
      </c>
    </row>
    <row r="1315" spans="1:22" ht="14" hidden="1" x14ac:dyDescent="0.15">
      <c r="A1315" s="21">
        <v>55</v>
      </c>
      <c r="B1315" s="239">
        <v>55</v>
      </c>
      <c r="C1315" s="28">
        <f t="shared" si="45"/>
        <v>1651.3750000000002</v>
      </c>
      <c r="D1315" s="28">
        <f t="shared" si="45"/>
        <v>1263.075</v>
      </c>
      <c r="E1315" s="28">
        <v>0</v>
      </c>
      <c r="F1315" s="28">
        <v>458.09225000000009</v>
      </c>
      <c r="G1315" s="28">
        <v>0</v>
      </c>
      <c r="U1315" s="237">
        <v>0</v>
      </c>
      <c r="V1315" s="237">
        <v>0</v>
      </c>
    </row>
    <row r="1316" spans="1:22" ht="14" hidden="1" x14ac:dyDescent="0.15">
      <c r="A1316" s="21">
        <v>56</v>
      </c>
      <c r="B1316" s="239">
        <v>55</v>
      </c>
      <c r="C1316" s="28">
        <f t="shared" si="45"/>
        <v>1651.3750000000002</v>
      </c>
      <c r="D1316" s="28">
        <f t="shared" si="45"/>
        <v>1263.075</v>
      </c>
      <c r="E1316" s="28">
        <v>0</v>
      </c>
      <c r="F1316" s="28">
        <v>515.37200000000007</v>
      </c>
      <c r="G1316" s="28">
        <v>0</v>
      </c>
      <c r="U1316" s="237">
        <v>0</v>
      </c>
      <c r="V1316" s="237">
        <v>0</v>
      </c>
    </row>
    <row r="1317" spans="1:22" ht="14" hidden="1" x14ac:dyDescent="0.15">
      <c r="A1317" s="21">
        <v>57</v>
      </c>
      <c r="B1317" s="239">
        <v>55</v>
      </c>
      <c r="C1317" s="28">
        <f t="shared" si="45"/>
        <v>1651.3750000000002</v>
      </c>
      <c r="D1317" s="28">
        <f t="shared" si="45"/>
        <v>1263.075</v>
      </c>
      <c r="E1317" s="28">
        <v>0</v>
      </c>
      <c r="F1317" s="28">
        <v>515.37200000000007</v>
      </c>
      <c r="G1317" s="28">
        <v>0</v>
      </c>
      <c r="U1317" s="237">
        <v>0</v>
      </c>
      <c r="V1317" s="237">
        <v>0</v>
      </c>
    </row>
    <row r="1318" spans="1:22" ht="14" hidden="1" x14ac:dyDescent="0.15">
      <c r="A1318" s="21">
        <v>58</v>
      </c>
      <c r="B1318" s="239">
        <v>55</v>
      </c>
      <c r="C1318" s="28">
        <f t="shared" si="45"/>
        <v>1651.3750000000002</v>
      </c>
      <c r="D1318" s="28">
        <f t="shared" si="45"/>
        <v>1263.075</v>
      </c>
      <c r="E1318" s="28">
        <v>0</v>
      </c>
      <c r="F1318" s="28">
        <v>515.37200000000007</v>
      </c>
      <c r="G1318" s="28">
        <v>0</v>
      </c>
      <c r="U1318" s="237">
        <v>0</v>
      </c>
      <c r="V1318" s="237">
        <v>0</v>
      </c>
    </row>
    <row r="1319" spans="1:22" ht="14" hidden="1" x14ac:dyDescent="0.15">
      <c r="A1319" s="21">
        <v>59</v>
      </c>
      <c r="B1319" s="239">
        <v>55</v>
      </c>
      <c r="C1319" s="28">
        <f t="shared" si="45"/>
        <v>1651.3750000000002</v>
      </c>
      <c r="D1319" s="28">
        <f t="shared" si="45"/>
        <v>1263.075</v>
      </c>
      <c r="E1319" s="28">
        <v>0</v>
      </c>
      <c r="F1319" s="28">
        <v>515.37200000000007</v>
      </c>
      <c r="G1319" s="28">
        <v>0</v>
      </c>
      <c r="U1319" s="237">
        <v>0</v>
      </c>
      <c r="V1319" s="237">
        <v>0</v>
      </c>
    </row>
    <row r="1320" spans="1:22" ht="14" hidden="1" x14ac:dyDescent="0.15">
      <c r="A1320" s="21">
        <v>60</v>
      </c>
      <c r="B1320" s="239">
        <v>60</v>
      </c>
      <c r="C1320" s="28">
        <f t="shared" si="45"/>
        <v>1766.6000000000001</v>
      </c>
      <c r="D1320" s="28">
        <f t="shared" si="45"/>
        <v>1354.65</v>
      </c>
      <c r="E1320" s="28">
        <v>0</v>
      </c>
      <c r="F1320" s="28">
        <v>515.37200000000007</v>
      </c>
      <c r="G1320" s="28">
        <v>0</v>
      </c>
      <c r="U1320" s="237">
        <v>0</v>
      </c>
      <c r="V1320" s="237">
        <v>0</v>
      </c>
    </row>
    <row r="1321" spans="1:22" ht="14" hidden="1" x14ac:dyDescent="0.15">
      <c r="A1321" s="21">
        <v>61</v>
      </c>
      <c r="B1321" s="239">
        <v>61</v>
      </c>
      <c r="C1321" s="28">
        <f t="shared" si="45"/>
        <v>1998.4250000000002</v>
      </c>
      <c r="D1321" s="28">
        <f t="shared" si="45"/>
        <v>1540.825</v>
      </c>
      <c r="E1321" s="28">
        <v>0</v>
      </c>
      <c r="F1321" s="28">
        <v>553.85</v>
      </c>
      <c r="G1321" s="28">
        <v>0</v>
      </c>
      <c r="U1321" s="237">
        <v>0</v>
      </c>
      <c r="V1321" s="237">
        <v>0</v>
      </c>
    </row>
    <row r="1322" spans="1:22" ht="14" hidden="1" x14ac:dyDescent="0.15">
      <c r="A1322" s="21">
        <v>62</v>
      </c>
      <c r="B1322" s="239">
        <v>62</v>
      </c>
      <c r="C1322" s="28">
        <f t="shared" si="45"/>
        <v>2219.5250000000001</v>
      </c>
      <c r="D1322" s="28">
        <f t="shared" si="45"/>
        <v>1720.1250000000002</v>
      </c>
      <c r="E1322" s="28">
        <v>0</v>
      </c>
      <c r="F1322" s="28">
        <v>621.18650000000014</v>
      </c>
      <c r="G1322" s="28">
        <v>0</v>
      </c>
      <c r="U1322" s="237">
        <v>0</v>
      </c>
      <c r="V1322" s="237">
        <v>0</v>
      </c>
    </row>
    <row r="1323" spans="1:22" ht="14" hidden="1" x14ac:dyDescent="0.15">
      <c r="A1323" s="21">
        <v>63</v>
      </c>
      <c r="B1323" s="239">
        <v>63</v>
      </c>
      <c r="C1323" s="28">
        <f t="shared" si="45"/>
        <v>2456.5750000000003</v>
      </c>
      <c r="D1323" s="28">
        <f t="shared" si="45"/>
        <v>1913.1750000000002</v>
      </c>
      <c r="E1323" s="28">
        <v>0</v>
      </c>
      <c r="F1323" s="28">
        <v>694.20725000000016</v>
      </c>
      <c r="G1323" s="28">
        <v>0</v>
      </c>
      <c r="U1323" s="237">
        <v>0</v>
      </c>
      <c r="V1323" s="237">
        <v>0</v>
      </c>
    </row>
    <row r="1324" spans="1:22" ht="14" hidden="1" x14ac:dyDescent="0.15">
      <c r="A1324" s="21">
        <v>64</v>
      </c>
      <c r="B1324" s="239">
        <v>64</v>
      </c>
      <c r="C1324" s="28">
        <f t="shared" si="45"/>
        <v>2710.4</v>
      </c>
      <c r="D1324" s="28">
        <f t="shared" si="45"/>
        <v>2121.9</v>
      </c>
      <c r="E1324" s="28">
        <v>0</v>
      </c>
      <c r="F1324" s="28">
        <v>773.20375000000013</v>
      </c>
      <c r="G1324" s="28">
        <v>0</v>
      </c>
      <c r="U1324" s="237">
        <v>0</v>
      </c>
      <c r="V1324" s="237">
        <v>0</v>
      </c>
    </row>
    <row r="1325" spans="1:22" ht="14" hidden="1" x14ac:dyDescent="0.15">
      <c r="A1325" s="21">
        <v>65</v>
      </c>
      <c r="B1325" s="239">
        <v>65</v>
      </c>
      <c r="C1325" s="28">
        <f t="shared" si="45"/>
        <v>2980.1750000000002</v>
      </c>
      <c r="D1325" s="28">
        <f t="shared" si="45"/>
        <v>2344.65</v>
      </c>
      <c r="E1325" s="28">
        <v>0</v>
      </c>
      <c r="F1325" s="28">
        <v>858.17600000000016</v>
      </c>
      <c r="G1325" s="28">
        <v>0</v>
      </c>
      <c r="U1325" s="237">
        <v>0</v>
      </c>
      <c r="V1325" s="237">
        <v>0</v>
      </c>
    </row>
    <row r="1326" spans="1:22" ht="14" hidden="1" x14ac:dyDescent="0.15">
      <c r="A1326" s="21">
        <v>66</v>
      </c>
      <c r="B1326" s="239">
        <v>66</v>
      </c>
      <c r="C1326" s="28">
        <f t="shared" si="45"/>
        <v>3267.0000000000005</v>
      </c>
      <c r="D1326" s="28">
        <f t="shared" si="45"/>
        <v>2582.8000000000002</v>
      </c>
      <c r="E1326" s="28">
        <v>0</v>
      </c>
      <c r="F1326" s="28">
        <v>949.12400000000014</v>
      </c>
      <c r="G1326" s="28">
        <v>0</v>
      </c>
      <c r="U1326" s="237">
        <v>0</v>
      </c>
      <c r="V1326" s="237">
        <v>0</v>
      </c>
    </row>
    <row r="1327" spans="1:22" ht="14" hidden="1" x14ac:dyDescent="0.15">
      <c r="A1327" s="21">
        <v>67</v>
      </c>
      <c r="B1327" s="239">
        <v>67</v>
      </c>
      <c r="C1327" s="28">
        <f t="shared" si="45"/>
        <v>3570.05</v>
      </c>
      <c r="D1327" s="28">
        <f t="shared" si="45"/>
        <v>2834.7000000000003</v>
      </c>
      <c r="E1327" s="28">
        <v>0</v>
      </c>
      <c r="F1327" s="28">
        <v>1045.6105000000002</v>
      </c>
      <c r="G1327" s="28">
        <v>0</v>
      </c>
      <c r="U1327" s="237">
        <v>0</v>
      </c>
      <c r="V1327" s="237">
        <v>0</v>
      </c>
    </row>
    <row r="1328" spans="1:22" ht="14" hidden="1" x14ac:dyDescent="0.15">
      <c r="A1328" s="21">
        <v>68</v>
      </c>
      <c r="B1328" s="239">
        <v>68</v>
      </c>
      <c r="C1328" s="28">
        <f t="shared" si="45"/>
        <v>3889.3250000000003</v>
      </c>
      <c r="D1328" s="28">
        <f t="shared" si="45"/>
        <v>3102.2750000000001</v>
      </c>
      <c r="E1328" s="28">
        <v>0</v>
      </c>
      <c r="F1328" s="28">
        <v>1148.2185000000002</v>
      </c>
      <c r="G1328" s="28">
        <v>0</v>
      </c>
      <c r="U1328" s="237">
        <v>0</v>
      </c>
      <c r="V1328" s="237">
        <v>0</v>
      </c>
    </row>
    <row r="1329" spans="1:22" ht="14" hidden="1" x14ac:dyDescent="0.15">
      <c r="A1329" s="21">
        <v>69</v>
      </c>
      <c r="B1329" s="239">
        <v>69</v>
      </c>
      <c r="C1329" s="28">
        <f t="shared" si="45"/>
        <v>4224.8250000000007</v>
      </c>
      <c r="D1329" s="28">
        <f t="shared" si="45"/>
        <v>3383.6000000000004</v>
      </c>
      <c r="E1329" s="28">
        <v>0</v>
      </c>
      <c r="F1329" s="28">
        <v>1256.6565000000001</v>
      </c>
      <c r="G1329" s="28">
        <v>0</v>
      </c>
      <c r="U1329" s="237">
        <v>0</v>
      </c>
      <c r="V1329" s="237">
        <v>0</v>
      </c>
    </row>
    <row r="1330" spans="1:22" ht="14" hidden="1" x14ac:dyDescent="0.15">
      <c r="A1330" s="21">
        <v>70</v>
      </c>
      <c r="B1330" s="239">
        <v>70</v>
      </c>
      <c r="C1330" s="28">
        <f t="shared" si="45"/>
        <v>4576</v>
      </c>
      <c r="D1330" s="28">
        <f t="shared" si="45"/>
        <v>3679.5000000000005</v>
      </c>
      <c r="E1330" s="28">
        <v>0</v>
      </c>
      <c r="F1330" s="28">
        <v>1370.9245000000001</v>
      </c>
      <c r="G1330" s="28">
        <v>0</v>
      </c>
      <c r="U1330" s="237">
        <v>0</v>
      </c>
      <c r="V1330" s="237">
        <v>0</v>
      </c>
    </row>
    <row r="1331" spans="1:22" ht="14" hidden="1" x14ac:dyDescent="0.15">
      <c r="A1331" s="21">
        <v>71</v>
      </c>
      <c r="B1331" s="239">
        <v>71</v>
      </c>
      <c r="C1331" s="28">
        <f t="shared" si="45"/>
        <v>4945.875</v>
      </c>
      <c r="D1331" s="28">
        <f t="shared" si="45"/>
        <v>3990.5250000000005</v>
      </c>
      <c r="E1331" s="28">
        <v>0</v>
      </c>
      <c r="F1331" s="28">
        <v>1491.1682500000002</v>
      </c>
      <c r="G1331" s="28">
        <v>0</v>
      </c>
      <c r="U1331" s="237">
        <v>0</v>
      </c>
      <c r="V1331" s="237">
        <v>0</v>
      </c>
    </row>
    <row r="1332" spans="1:22" ht="14" hidden="1" x14ac:dyDescent="0.15">
      <c r="A1332" s="21">
        <v>72</v>
      </c>
      <c r="B1332" s="239">
        <v>72</v>
      </c>
      <c r="C1332" s="28">
        <f t="shared" si="45"/>
        <v>5330.875</v>
      </c>
      <c r="D1332" s="28">
        <f t="shared" si="45"/>
        <v>4316.6750000000002</v>
      </c>
      <c r="E1332" s="28">
        <v>0</v>
      </c>
      <c r="F1332" s="28">
        <v>1617.3877500000001</v>
      </c>
      <c r="G1332" s="28">
        <v>0</v>
      </c>
      <c r="U1332" s="237">
        <v>0</v>
      </c>
      <c r="V1332" s="237">
        <v>0</v>
      </c>
    </row>
    <row r="1333" spans="1:22" ht="14" hidden="1" x14ac:dyDescent="0.15">
      <c r="A1333" s="21">
        <v>73</v>
      </c>
      <c r="B1333" s="239">
        <v>73</v>
      </c>
      <c r="C1333" s="28">
        <f t="shared" si="45"/>
        <v>5732.3750000000009</v>
      </c>
      <c r="D1333" s="28">
        <f t="shared" si="45"/>
        <v>4656.8500000000004</v>
      </c>
      <c r="E1333" s="28">
        <v>0</v>
      </c>
      <c r="F1333" s="28">
        <v>1749.4372500000002</v>
      </c>
      <c r="G1333" s="28">
        <v>0</v>
      </c>
      <c r="U1333" s="237">
        <v>0</v>
      </c>
      <c r="V1333" s="237">
        <v>0</v>
      </c>
    </row>
    <row r="1334" spans="1:22" ht="14" hidden="1" x14ac:dyDescent="0.15">
      <c r="A1334" s="21">
        <v>74</v>
      </c>
      <c r="B1334" s="239">
        <v>74</v>
      </c>
      <c r="C1334" s="28">
        <f t="shared" si="45"/>
        <v>6149.8250000000007</v>
      </c>
      <c r="D1334" s="28">
        <f t="shared" si="45"/>
        <v>5011.875</v>
      </c>
      <c r="E1334" s="28">
        <v>0</v>
      </c>
      <c r="F1334" s="28">
        <v>1887.1710000000003</v>
      </c>
      <c r="G1334" s="28">
        <v>0</v>
      </c>
      <c r="U1334" s="237">
        <v>0</v>
      </c>
      <c r="V1334" s="237">
        <v>0</v>
      </c>
    </row>
    <row r="1335" spans="1:22" ht="14" hidden="1" x14ac:dyDescent="0.15">
      <c r="A1335" s="21">
        <v>75</v>
      </c>
      <c r="B1335" s="239">
        <v>75</v>
      </c>
      <c r="C1335" s="28">
        <f t="shared" si="45"/>
        <v>6584.3250000000007</v>
      </c>
      <c r="D1335" s="28">
        <f t="shared" si="45"/>
        <v>5382.0250000000005</v>
      </c>
      <c r="E1335" s="28">
        <v>0</v>
      </c>
      <c r="F1335" s="28">
        <v>2030.8805000000002</v>
      </c>
      <c r="G1335" s="28">
        <v>0</v>
      </c>
      <c r="U1335" s="237">
        <v>0</v>
      </c>
      <c r="V1335" s="237">
        <v>0</v>
      </c>
    </row>
    <row r="1336" spans="1:22" ht="14" hidden="1" x14ac:dyDescent="0.15">
      <c r="A1336" s="21">
        <v>76</v>
      </c>
      <c r="B1336" s="239">
        <v>75</v>
      </c>
      <c r="C1336" s="28">
        <f t="shared" si="45"/>
        <v>6584.3250000000007</v>
      </c>
      <c r="D1336" s="28">
        <f t="shared" si="45"/>
        <v>5382.0250000000005</v>
      </c>
      <c r="E1336" s="28">
        <v>0</v>
      </c>
      <c r="F1336" s="28">
        <v>2180.8572500000005</v>
      </c>
      <c r="G1336" s="28">
        <v>0</v>
      </c>
      <c r="U1336" s="237">
        <v>0</v>
      </c>
      <c r="V1336" s="237">
        <v>0</v>
      </c>
    </row>
    <row r="1337" spans="1:22" ht="14" hidden="1" x14ac:dyDescent="0.15">
      <c r="A1337" s="21">
        <v>77</v>
      </c>
      <c r="B1337" s="239">
        <v>75</v>
      </c>
      <c r="C1337" s="28">
        <f t="shared" si="45"/>
        <v>6584.3250000000007</v>
      </c>
      <c r="D1337" s="28">
        <f t="shared" si="45"/>
        <v>5382.0250000000005</v>
      </c>
      <c r="E1337" s="28">
        <v>0</v>
      </c>
      <c r="F1337" s="28">
        <v>2180.8572500000005</v>
      </c>
      <c r="G1337" s="28">
        <v>0</v>
      </c>
      <c r="U1337" s="237">
        <v>0</v>
      </c>
      <c r="V1337" s="237">
        <v>0</v>
      </c>
    </row>
    <row r="1338" spans="1:22" ht="14" hidden="1" x14ac:dyDescent="0.15">
      <c r="A1338" s="21">
        <v>78</v>
      </c>
      <c r="B1338" s="239">
        <v>75</v>
      </c>
      <c r="C1338" s="28">
        <f t="shared" si="45"/>
        <v>6584.3250000000007</v>
      </c>
      <c r="D1338" s="28">
        <f t="shared" si="45"/>
        <v>5382.0250000000005</v>
      </c>
      <c r="E1338" s="28">
        <v>0</v>
      </c>
      <c r="F1338" s="28">
        <v>2180.8572500000005</v>
      </c>
      <c r="G1338" s="28">
        <v>0</v>
      </c>
      <c r="U1338" s="237">
        <v>0</v>
      </c>
      <c r="V1338" s="237">
        <v>0</v>
      </c>
    </row>
    <row r="1339" spans="1:22" ht="14" hidden="1" x14ac:dyDescent="0.15">
      <c r="A1339" s="21">
        <v>79</v>
      </c>
      <c r="B1339" s="239">
        <v>75</v>
      </c>
      <c r="C1339" s="28">
        <f t="shared" si="45"/>
        <v>6584.3250000000007</v>
      </c>
      <c r="D1339" s="28">
        <f t="shared" si="45"/>
        <v>5382.0250000000005</v>
      </c>
      <c r="E1339" s="28">
        <v>0</v>
      </c>
      <c r="F1339" s="28">
        <v>2180.8572500000005</v>
      </c>
      <c r="G1339" s="28">
        <v>0</v>
      </c>
      <c r="U1339" s="237">
        <v>0</v>
      </c>
      <c r="V1339" s="237">
        <v>0</v>
      </c>
    </row>
    <row r="1340" spans="1:22" ht="14" hidden="1" x14ac:dyDescent="0.15">
      <c r="A1340" s="21">
        <v>80</v>
      </c>
      <c r="B1340" s="239">
        <v>75</v>
      </c>
      <c r="C1340" s="28">
        <f t="shared" si="45"/>
        <v>6584.3250000000007</v>
      </c>
      <c r="D1340" s="28">
        <f t="shared" si="45"/>
        <v>5382.0250000000005</v>
      </c>
      <c r="E1340" s="28">
        <v>0</v>
      </c>
      <c r="F1340" s="28">
        <v>2180.8572500000005</v>
      </c>
      <c r="G1340" s="28">
        <v>0</v>
      </c>
      <c r="U1340" s="237">
        <v>0</v>
      </c>
      <c r="V1340" s="237">
        <v>0</v>
      </c>
    </row>
    <row r="1341" spans="1:22" ht="14" hidden="1" x14ac:dyDescent="0.15">
      <c r="A1341" s="21">
        <v>81</v>
      </c>
      <c r="B1341" s="239">
        <v>75</v>
      </c>
      <c r="C1341" s="28">
        <f t="shared" si="45"/>
        <v>6584.3250000000007</v>
      </c>
      <c r="D1341" s="28">
        <f t="shared" si="45"/>
        <v>5382.0250000000005</v>
      </c>
      <c r="E1341" s="28">
        <v>0</v>
      </c>
      <c r="F1341" s="28">
        <v>2180.8572500000005</v>
      </c>
      <c r="G1341" s="28">
        <v>0</v>
      </c>
      <c r="U1341" s="237">
        <v>0</v>
      </c>
      <c r="V1341" s="237">
        <v>0</v>
      </c>
    </row>
    <row r="1342" spans="1:22" ht="14" hidden="1" x14ac:dyDescent="0.15">
      <c r="A1342" s="21">
        <v>82</v>
      </c>
      <c r="B1342" s="239">
        <v>75</v>
      </c>
      <c r="C1342" s="28">
        <f t="shared" si="45"/>
        <v>6584.3250000000007</v>
      </c>
      <c r="D1342" s="28">
        <f t="shared" si="45"/>
        <v>5382.0250000000005</v>
      </c>
      <c r="E1342" s="28">
        <v>0</v>
      </c>
      <c r="F1342" s="28">
        <v>2180.8572500000005</v>
      </c>
      <c r="G1342" s="28">
        <v>0</v>
      </c>
      <c r="U1342" s="237">
        <v>0</v>
      </c>
      <c r="V1342" s="237">
        <v>0</v>
      </c>
    </row>
    <row r="1343" spans="1:22" ht="14" hidden="1" x14ac:dyDescent="0.15">
      <c r="A1343" s="21">
        <v>83</v>
      </c>
      <c r="B1343" s="239">
        <v>75</v>
      </c>
      <c r="C1343" s="28">
        <f t="shared" ref="C1343:D1347" si="46">C1194*$K$3</f>
        <v>6584.3250000000007</v>
      </c>
      <c r="D1343" s="28">
        <f t="shared" si="46"/>
        <v>5382.0250000000005</v>
      </c>
      <c r="E1343" s="28">
        <v>0</v>
      </c>
      <c r="F1343" s="28">
        <v>2180.8572500000005</v>
      </c>
      <c r="G1343" s="28">
        <v>0</v>
      </c>
      <c r="U1343" s="237">
        <v>0</v>
      </c>
      <c r="V1343" s="237">
        <v>0</v>
      </c>
    </row>
    <row r="1344" spans="1:22" ht="14" hidden="1" x14ac:dyDescent="0.15">
      <c r="A1344" s="21">
        <v>84</v>
      </c>
      <c r="B1344" s="239">
        <v>75</v>
      </c>
      <c r="C1344" s="28">
        <f t="shared" si="46"/>
        <v>6584.3250000000007</v>
      </c>
      <c r="D1344" s="28">
        <f t="shared" si="46"/>
        <v>5382.0250000000005</v>
      </c>
      <c r="E1344" s="28">
        <v>0</v>
      </c>
      <c r="F1344" s="28">
        <v>2180.8572500000005</v>
      </c>
      <c r="G1344" s="28">
        <v>0</v>
      </c>
      <c r="U1344" s="237">
        <v>0</v>
      </c>
      <c r="V1344" s="237">
        <v>0</v>
      </c>
    </row>
    <row r="1345" spans="1:22" ht="14" hidden="1" x14ac:dyDescent="0.15">
      <c r="A1345" s="21">
        <v>1</v>
      </c>
      <c r="B1345" s="240" t="s">
        <v>92</v>
      </c>
      <c r="C1345" s="28">
        <f t="shared" si="46"/>
        <v>312.40000000000003</v>
      </c>
      <c r="D1345" s="28">
        <f t="shared" si="46"/>
        <v>245.3</v>
      </c>
      <c r="E1345" s="28">
        <v>0</v>
      </c>
      <c r="F1345" s="28">
        <v>2180.8572500000005</v>
      </c>
      <c r="G1345" s="28">
        <v>0</v>
      </c>
      <c r="U1345" s="237">
        <v>0</v>
      </c>
      <c r="V1345" s="237">
        <v>0</v>
      </c>
    </row>
    <row r="1346" spans="1:22" ht="14" hidden="1" x14ac:dyDescent="0.15">
      <c r="A1346" s="21">
        <v>2</v>
      </c>
      <c r="B1346" s="240" t="s">
        <v>93</v>
      </c>
      <c r="C1346" s="28">
        <f t="shared" si="46"/>
        <v>530.20000000000005</v>
      </c>
      <c r="D1346" s="28">
        <f t="shared" si="46"/>
        <v>416.62500000000006</v>
      </c>
      <c r="E1346" s="28">
        <v>0</v>
      </c>
      <c r="F1346" s="28">
        <v>114.41375000000001</v>
      </c>
      <c r="G1346" s="28">
        <v>0</v>
      </c>
      <c r="U1346" s="237">
        <v>0</v>
      </c>
      <c r="V1346" s="237">
        <v>0</v>
      </c>
    </row>
    <row r="1347" spans="1:22" ht="14" hidden="1" x14ac:dyDescent="0.15">
      <c r="A1347" s="21">
        <v>3</v>
      </c>
      <c r="B1347" s="240" t="s">
        <v>94</v>
      </c>
      <c r="C1347" s="28">
        <f t="shared" si="46"/>
        <v>748.82500000000005</v>
      </c>
      <c r="D1347" s="28">
        <f t="shared" si="46"/>
        <v>587.40000000000009</v>
      </c>
      <c r="E1347" s="28">
        <v>0</v>
      </c>
      <c r="F1347" s="28">
        <v>194.28475000000003</v>
      </c>
      <c r="G1347" s="28">
        <v>0</v>
      </c>
      <c r="U1347" s="237">
        <v>0</v>
      </c>
      <c r="V1347" s="237">
        <v>0</v>
      </c>
    </row>
    <row r="1348" spans="1:22" ht="14" hidden="1" thickBot="1" x14ac:dyDescent="0.2">
      <c r="U1348" s="237"/>
      <c r="V1348" s="237"/>
    </row>
    <row r="1349" spans="1:22" ht="18" hidden="1" x14ac:dyDescent="0.2">
      <c r="A1349" s="308" t="s">
        <v>23</v>
      </c>
      <c r="B1349" s="309"/>
      <c r="C1349" s="309"/>
      <c r="D1349" s="309"/>
      <c r="E1349" s="309"/>
      <c r="F1349" s="309"/>
      <c r="G1349" s="310"/>
    </row>
    <row r="1350" spans="1:22" ht="18" hidden="1" x14ac:dyDescent="0.2">
      <c r="A1350" s="311" t="s">
        <v>26</v>
      </c>
      <c r="B1350" s="312"/>
      <c r="C1350" s="312"/>
      <c r="D1350" s="312"/>
      <c r="E1350" s="312"/>
      <c r="F1350" s="312"/>
      <c r="G1350" s="313"/>
    </row>
    <row r="1351" spans="1:22" hidden="1" x14ac:dyDescent="0.15">
      <c r="A1351" s="305" t="s">
        <v>0</v>
      </c>
      <c r="B1351" s="306"/>
      <c r="C1351" s="306"/>
      <c r="D1351" s="306"/>
      <c r="E1351" s="306"/>
      <c r="F1351" s="306"/>
      <c r="G1351" s="307"/>
      <c r="H1351" s="29"/>
    </row>
    <row r="1352" spans="1:22" hidden="1" x14ac:dyDescent="0.15">
      <c r="A1352" s="21" t="s">
        <v>1</v>
      </c>
      <c r="B1352" s="22" t="s">
        <v>1</v>
      </c>
      <c r="C1352" s="30">
        <v>10000</v>
      </c>
      <c r="D1352" s="30">
        <v>20000</v>
      </c>
      <c r="E1352" s="30"/>
      <c r="F1352" s="23"/>
      <c r="G1352" s="25"/>
      <c r="U1352" s="236">
        <v>2</v>
      </c>
      <c r="V1352" s="236">
        <v>6</v>
      </c>
    </row>
    <row r="1353" spans="1:22" ht="14" hidden="1" x14ac:dyDescent="0.15">
      <c r="A1353" s="21">
        <v>18</v>
      </c>
      <c r="B1353" s="5">
        <v>18</v>
      </c>
      <c r="C1353" s="28">
        <f>C1129*$K$4</f>
        <v>1425.7</v>
      </c>
      <c r="D1353" s="28">
        <f>D1129*$K$4</f>
        <v>1105.05</v>
      </c>
      <c r="E1353" s="28">
        <v>0</v>
      </c>
      <c r="F1353" s="28">
        <v>0</v>
      </c>
      <c r="G1353" s="28">
        <v>0</v>
      </c>
      <c r="U1353" s="237">
        <v>0</v>
      </c>
      <c r="V1353" s="237">
        <v>0</v>
      </c>
    </row>
    <row r="1354" spans="1:22" ht="14" hidden="1" x14ac:dyDescent="0.15">
      <c r="A1354" s="21">
        <v>19</v>
      </c>
      <c r="B1354" s="5">
        <v>18</v>
      </c>
      <c r="C1354" s="28">
        <f t="shared" ref="C1354:D1417" si="47">C1130*$K$4</f>
        <v>1425.7</v>
      </c>
      <c r="D1354" s="28">
        <f t="shared" si="47"/>
        <v>1105.05</v>
      </c>
      <c r="E1354" s="28">
        <v>0</v>
      </c>
      <c r="F1354" s="28">
        <v>343.26187500000009</v>
      </c>
      <c r="G1354" s="28">
        <v>266.20000000000005</v>
      </c>
      <c r="U1354" s="237">
        <v>0</v>
      </c>
      <c r="V1354" s="237">
        <v>0</v>
      </c>
    </row>
    <row r="1355" spans="1:22" ht="14" hidden="1" x14ac:dyDescent="0.15">
      <c r="A1355" s="21">
        <v>20</v>
      </c>
      <c r="B1355" s="5">
        <v>18</v>
      </c>
      <c r="C1355" s="28">
        <f t="shared" si="47"/>
        <v>1425.7</v>
      </c>
      <c r="D1355" s="28">
        <f t="shared" si="47"/>
        <v>1105.05</v>
      </c>
      <c r="E1355" s="28">
        <v>0</v>
      </c>
      <c r="F1355" s="28">
        <v>343.26187500000009</v>
      </c>
      <c r="G1355" s="28">
        <v>266.20000000000005</v>
      </c>
      <c r="U1355" s="237">
        <v>0</v>
      </c>
      <c r="V1355" s="237">
        <v>0</v>
      </c>
    </row>
    <row r="1356" spans="1:22" ht="14" hidden="1" x14ac:dyDescent="0.15">
      <c r="A1356" s="21">
        <v>21</v>
      </c>
      <c r="B1356" s="5">
        <v>18</v>
      </c>
      <c r="C1356" s="28">
        <f t="shared" si="47"/>
        <v>1425.7</v>
      </c>
      <c r="D1356" s="28">
        <f t="shared" si="47"/>
        <v>1105.05</v>
      </c>
      <c r="E1356" s="28">
        <v>0</v>
      </c>
      <c r="F1356" s="28">
        <v>343.26187500000009</v>
      </c>
      <c r="G1356" s="28">
        <v>266.20000000000005</v>
      </c>
      <c r="U1356" s="237">
        <v>0</v>
      </c>
      <c r="V1356" s="237">
        <v>0</v>
      </c>
    </row>
    <row r="1357" spans="1:22" ht="14" hidden="1" x14ac:dyDescent="0.15">
      <c r="A1357" s="21">
        <v>22</v>
      </c>
      <c r="B1357" s="5">
        <v>18</v>
      </c>
      <c r="C1357" s="28">
        <f t="shared" si="47"/>
        <v>1425.7</v>
      </c>
      <c r="D1357" s="28">
        <f t="shared" si="47"/>
        <v>1105.05</v>
      </c>
      <c r="E1357" s="28">
        <v>0</v>
      </c>
      <c r="F1357" s="28">
        <v>343.26187500000009</v>
      </c>
      <c r="G1357" s="28">
        <v>266.20000000000005</v>
      </c>
      <c r="U1357" s="237">
        <v>0</v>
      </c>
      <c r="V1357" s="237">
        <v>0</v>
      </c>
    </row>
    <row r="1358" spans="1:22" ht="14" hidden="1" x14ac:dyDescent="0.15">
      <c r="A1358" s="21">
        <v>23</v>
      </c>
      <c r="B1358" s="5">
        <v>18</v>
      </c>
      <c r="C1358" s="28">
        <f t="shared" si="47"/>
        <v>1425.7</v>
      </c>
      <c r="D1358" s="28">
        <f t="shared" si="47"/>
        <v>1105.05</v>
      </c>
      <c r="E1358" s="28">
        <v>0</v>
      </c>
      <c r="F1358" s="28">
        <v>343.26187500000009</v>
      </c>
      <c r="G1358" s="28">
        <v>266.20000000000005</v>
      </c>
      <c r="U1358" s="237">
        <v>0</v>
      </c>
      <c r="V1358" s="237">
        <v>0</v>
      </c>
    </row>
    <row r="1359" spans="1:22" ht="14" hidden="1" x14ac:dyDescent="0.15">
      <c r="A1359" s="21">
        <v>24</v>
      </c>
      <c r="B1359" s="5">
        <v>18</v>
      </c>
      <c r="C1359" s="28">
        <f t="shared" si="47"/>
        <v>1425.7</v>
      </c>
      <c r="D1359" s="28">
        <f t="shared" si="47"/>
        <v>1105.05</v>
      </c>
      <c r="E1359" s="28">
        <v>0</v>
      </c>
      <c r="F1359" s="28">
        <v>343.26187500000009</v>
      </c>
      <c r="G1359" s="28">
        <v>266.20000000000005</v>
      </c>
      <c r="U1359" s="237">
        <v>0</v>
      </c>
      <c r="V1359" s="237">
        <v>0</v>
      </c>
    </row>
    <row r="1360" spans="1:22" ht="14" hidden="1" x14ac:dyDescent="0.15">
      <c r="A1360" s="21">
        <v>25</v>
      </c>
      <c r="B1360" s="5">
        <v>25</v>
      </c>
      <c r="C1360" s="28">
        <f t="shared" si="47"/>
        <v>1525.3400000000001</v>
      </c>
      <c r="D1360" s="28">
        <f t="shared" si="47"/>
        <v>1172.8900000000001</v>
      </c>
      <c r="E1360" s="28">
        <v>0</v>
      </c>
      <c r="F1360" s="28">
        <v>343.26187500000009</v>
      </c>
      <c r="G1360" s="28">
        <v>266.20000000000005</v>
      </c>
      <c r="U1360" s="237">
        <v>0</v>
      </c>
      <c r="V1360" s="237">
        <v>0</v>
      </c>
    </row>
    <row r="1361" spans="1:22" ht="14" hidden="1" x14ac:dyDescent="0.15">
      <c r="A1361" s="21">
        <v>26</v>
      </c>
      <c r="B1361" s="5">
        <v>25</v>
      </c>
      <c r="C1361" s="28">
        <f t="shared" si="47"/>
        <v>1525.3400000000001</v>
      </c>
      <c r="D1361" s="28">
        <f t="shared" si="47"/>
        <v>1172.8900000000001</v>
      </c>
      <c r="E1361" s="28">
        <v>0</v>
      </c>
      <c r="F1361" s="28">
        <v>364.43687500000004</v>
      </c>
      <c r="G1361" s="28">
        <v>282.68625000000003</v>
      </c>
      <c r="U1361" s="237">
        <v>0</v>
      </c>
      <c r="V1361" s="237">
        <v>0</v>
      </c>
    </row>
    <row r="1362" spans="1:22" ht="14" hidden="1" x14ac:dyDescent="0.15">
      <c r="A1362" s="21">
        <v>27</v>
      </c>
      <c r="B1362" s="5">
        <v>25</v>
      </c>
      <c r="C1362" s="28">
        <f t="shared" si="47"/>
        <v>1525.3400000000001</v>
      </c>
      <c r="D1362" s="28">
        <f t="shared" si="47"/>
        <v>1172.8900000000001</v>
      </c>
      <c r="E1362" s="28">
        <v>0</v>
      </c>
      <c r="F1362" s="28">
        <v>364.43687500000004</v>
      </c>
      <c r="G1362" s="28">
        <v>282.68625000000003</v>
      </c>
      <c r="U1362" s="237">
        <v>0</v>
      </c>
      <c r="V1362" s="237">
        <v>0</v>
      </c>
    </row>
    <row r="1363" spans="1:22" ht="14" hidden="1" x14ac:dyDescent="0.15">
      <c r="A1363" s="21">
        <v>28</v>
      </c>
      <c r="B1363" s="5">
        <v>25</v>
      </c>
      <c r="C1363" s="28">
        <f t="shared" si="47"/>
        <v>1525.3400000000001</v>
      </c>
      <c r="D1363" s="28">
        <f t="shared" si="47"/>
        <v>1172.8900000000001</v>
      </c>
      <c r="E1363" s="28">
        <v>0</v>
      </c>
      <c r="F1363" s="28">
        <v>364.43687500000004</v>
      </c>
      <c r="G1363" s="28">
        <v>282.68625000000003</v>
      </c>
      <c r="U1363" s="237">
        <v>0</v>
      </c>
      <c r="V1363" s="237">
        <v>0</v>
      </c>
    </row>
    <row r="1364" spans="1:22" ht="14" hidden="1" x14ac:dyDescent="0.15">
      <c r="A1364" s="21">
        <v>29</v>
      </c>
      <c r="B1364" s="5">
        <v>25</v>
      </c>
      <c r="C1364" s="28">
        <f t="shared" si="47"/>
        <v>1525.3400000000001</v>
      </c>
      <c r="D1364" s="28">
        <f t="shared" si="47"/>
        <v>1172.8900000000001</v>
      </c>
      <c r="E1364" s="28">
        <v>0</v>
      </c>
      <c r="F1364" s="28">
        <v>364.43687500000004</v>
      </c>
      <c r="G1364" s="28">
        <v>282.68625000000003</v>
      </c>
      <c r="U1364" s="237">
        <v>0</v>
      </c>
      <c r="V1364" s="237">
        <v>0</v>
      </c>
    </row>
    <row r="1365" spans="1:22" ht="14" hidden="1" x14ac:dyDescent="0.15">
      <c r="A1365" s="21">
        <v>30</v>
      </c>
      <c r="B1365" s="5">
        <v>30</v>
      </c>
      <c r="C1365" s="28">
        <f t="shared" si="47"/>
        <v>1699.18</v>
      </c>
      <c r="D1365" s="28">
        <f t="shared" si="47"/>
        <v>1295.8500000000001</v>
      </c>
      <c r="E1365" s="28">
        <v>0</v>
      </c>
      <c r="F1365" s="28">
        <v>364.43687500000004</v>
      </c>
      <c r="G1365" s="28">
        <v>282.68625000000003</v>
      </c>
      <c r="U1365" s="237">
        <v>0</v>
      </c>
      <c r="V1365" s="237">
        <v>0</v>
      </c>
    </row>
    <row r="1366" spans="1:22" ht="14" hidden="1" x14ac:dyDescent="0.15">
      <c r="A1366" s="21">
        <v>31</v>
      </c>
      <c r="B1366" s="5">
        <v>30</v>
      </c>
      <c r="C1366" s="28">
        <f t="shared" si="47"/>
        <v>1699.18</v>
      </c>
      <c r="D1366" s="28">
        <f t="shared" si="47"/>
        <v>1295.8500000000001</v>
      </c>
      <c r="E1366" s="28">
        <v>0</v>
      </c>
      <c r="F1366" s="28">
        <v>402.17375000000004</v>
      </c>
      <c r="G1366" s="28">
        <v>311.953125</v>
      </c>
      <c r="U1366" s="237">
        <v>0</v>
      </c>
      <c r="V1366" s="237">
        <v>0</v>
      </c>
    </row>
    <row r="1367" spans="1:22" ht="14" hidden="1" x14ac:dyDescent="0.15">
      <c r="A1367" s="21">
        <v>32</v>
      </c>
      <c r="B1367" s="5">
        <v>30</v>
      </c>
      <c r="C1367" s="28">
        <f t="shared" si="47"/>
        <v>1699.18</v>
      </c>
      <c r="D1367" s="28">
        <f t="shared" si="47"/>
        <v>1295.8500000000001</v>
      </c>
      <c r="E1367" s="28">
        <v>0</v>
      </c>
      <c r="F1367" s="28">
        <v>402.17375000000004</v>
      </c>
      <c r="G1367" s="28">
        <v>311.953125</v>
      </c>
      <c r="U1367" s="237">
        <v>0</v>
      </c>
      <c r="V1367" s="237">
        <v>0</v>
      </c>
    </row>
    <row r="1368" spans="1:22" ht="14" hidden="1" x14ac:dyDescent="0.15">
      <c r="A1368" s="21">
        <v>33</v>
      </c>
      <c r="B1368" s="5">
        <v>30</v>
      </c>
      <c r="C1368" s="28">
        <f t="shared" si="47"/>
        <v>1699.18</v>
      </c>
      <c r="D1368" s="28">
        <f t="shared" si="47"/>
        <v>1295.8500000000001</v>
      </c>
      <c r="E1368" s="28">
        <v>0</v>
      </c>
      <c r="F1368" s="28">
        <v>402.17375000000004</v>
      </c>
      <c r="G1368" s="28">
        <v>311.953125</v>
      </c>
      <c r="U1368" s="237">
        <v>0</v>
      </c>
      <c r="V1368" s="237">
        <v>0</v>
      </c>
    </row>
    <row r="1369" spans="1:22" ht="14" hidden="1" x14ac:dyDescent="0.15">
      <c r="A1369" s="21">
        <v>34</v>
      </c>
      <c r="B1369" s="5">
        <v>30</v>
      </c>
      <c r="C1369" s="28">
        <f t="shared" si="47"/>
        <v>1699.18</v>
      </c>
      <c r="D1369" s="28">
        <f t="shared" si="47"/>
        <v>1295.8500000000001</v>
      </c>
      <c r="E1369" s="28">
        <v>0</v>
      </c>
      <c r="F1369" s="28">
        <v>402.17375000000004</v>
      </c>
      <c r="G1369" s="28">
        <v>311.953125</v>
      </c>
      <c r="U1369" s="237">
        <v>0</v>
      </c>
      <c r="V1369" s="237">
        <v>0</v>
      </c>
    </row>
    <row r="1370" spans="1:22" ht="14" hidden="1" x14ac:dyDescent="0.15">
      <c r="A1370" s="21">
        <v>35</v>
      </c>
      <c r="B1370" s="5">
        <v>35</v>
      </c>
      <c r="C1370" s="28">
        <f t="shared" si="47"/>
        <v>1900.0500000000002</v>
      </c>
      <c r="D1370" s="28">
        <f t="shared" si="47"/>
        <v>1443.19</v>
      </c>
      <c r="E1370" s="28">
        <v>0</v>
      </c>
      <c r="F1370" s="28">
        <v>402.17375000000004</v>
      </c>
      <c r="G1370" s="28">
        <v>311.953125</v>
      </c>
      <c r="U1370" s="237">
        <v>0</v>
      </c>
      <c r="V1370" s="237">
        <v>0</v>
      </c>
    </row>
    <row r="1371" spans="1:22" ht="14" hidden="1" x14ac:dyDescent="0.15">
      <c r="A1371" s="21">
        <v>36</v>
      </c>
      <c r="B1371" s="5">
        <v>35</v>
      </c>
      <c r="C1371" s="28">
        <f t="shared" si="47"/>
        <v>1900.0500000000002</v>
      </c>
      <c r="D1371" s="28">
        <f t="shared" si="47"/>
        <v>1443.19</v>
      </c>
      <c r="E1371" s="28">
        <v>0</v>
      </c>
      <c r="F1371" s="28">
        <v>446.41437500000006</v>
      </c>
      <c r="G1371" s="28">
        <v>346.21125000000006</v>
      </c>
      <c r="U1371" s="237">
        <v>0</v>
      </c>
      <c r="V1371" s="237">
        <v>0</v>
      </c>
    </row>
    <row r="1372" spans="1:22" ht="14" hidden="1" x14ac:dyDescent="0.15">
      <c r="A1372" s="21">
        <v>37</v>
      </c>
      <c r="B1372" s="5">
        <v>35</v>
      </c>
      <c r="C1372" s="28">
        <f t="shared" si="47"/>
        <v>1900.0500000000002</v>
      </c>
      <c r="D1372" s="28">
        <f t="shared" si="47"/>
        <v>1443.19</v>
      </c>
      <c r="E1372" s="28">
        <v>0</v>
      </c>
      <c r="F1372" s="28">
        <v>446.41437500000006</v>
      </c>
      <c r="G1372" s="28">
        <v>346.21125000000006</v>
      </c>
      <c r="U1372" s="237">
        <v>0</v>
      </c>
      <c r="V1372" s="237">
        <v>0</v>
      </c>
    </row>
    <row r="1373" spans="1:22" ht="14" hidden="1" x14ac:dyDescent="0.15">
      <c r="A1373" s="21">
        <v>38</v>
      </c>
      <c r="B1373" s="5">
        <v>35</v>
      </c>
      <c r="C1373" s="28">
        <f t="shared" si="47"/>
        <v>1900.0500000000002</v>
      </c>
      <c r="D1373" s="28">
        <f t="shared" si="47"/>
        <v>1443.19</v>
      </c>
      <c r="E1373" s="28">
        <v>0</v>
      </c>
      <c r="F1373" s="28">
        <v>446.41437500000006</v>
      </c>
      <c r="G1373" s="28">
        <v>346.21125000000006</v>
      </c>
      <c r="U1373" s="237">
        <v>0</v>
      </c>
      <c r="V1373" s="237">
        <v>0</v>
      </c>
    </row>
    <row r="1374" spans="1:22" ht="14" hidden="1" x14ac:dyDescent="0.15">
      <c r="A1374" s="21">
        <v>39</v>
      </c>
      <c r="B1374" s="5">
        <v>35</v>
      </c>
      <c r="C1374" s="28">
        <f t="shared" si="47"/>
        <v>1900.0500000000002</v>
      </c>
      <c r="D1374" s="28">
        <f t="shared" si="47"/>
        <v>1443.19</v>
      </c>
      <c r="E1374" s="28">
        <v>0</v>
      </c>
      <c r="F1374" s="28">
        <v>446.41437500000006</v>
      </c>
      <c r="G1374" s="28">
        <v>346.21125000000006</v>
      </c>
      <c r="U1374" s="237">
        <v>0</v>
      </c>
      <c r="V1374" s="237">
        <v>0</v>
      </c>
    </row>
    <row r="1375" spans="1:22" ht="14" hidden="1" x14ac:dyDescent="0.15">
      <c r="A1375" s="21">
        <v>40</v>
      </c>
      <c r="B1375" s="5">
        <v>40</v>
      </c>
      <c r="C1375" s="28">
        <f t="shared" si="47"/>
        <v>2199.5</v>
      </c>
      <c r="D1375" s="28">
        <f t="shared" si="47"/>
        <v>1668.97</v>
      </c>
      <c r="E1375" s="28">
        <v>0</v>
      </c>
      <c r="F1375" s="28">
        <v>446.41437500000006</v>
      </c>
      <c r="G1375" s="28">
        <v>346.21125000000006</v>
      </c>
      <c r="U1375" s="237">
        <v>0</v>
      </c>
      <c r="V1375" s="237">
        <v>0</v>
      </c>
    </row>
    <row r="1376" spans="1:22" ht="14" hidden="1" x14ac:dyDescent="0.15">
      <c r="A1376" s="21">
        <v>41</v>
      </c>
      <c r="B1376" s="5">
        <v>40</v>
      </c>
      <c r="C1376" s="28">
        <f t="shared" si="47"/>
        <v>2199.5</v>
      </c>
      <c r="D1376" s="28">
        <f t="shared" si="47"/>
        <v>1668.97</v>
      </c>
      <c r="E1376" s="28">
        <v>0</v>
      </c>
      <c r="F1376" s="28">
        <v>497.76375000000007</v>
      </c>
      <c r="G1376" s="28">
        <v>386.14125000000007</v>
      </c>
      <c r="U1376" s="237">
        <v>0</v>
      </c>
      <c r="V1376" s="237">
        <v>0</v>
      </c>
    </row>
    <row r="1377" spans="1:22" ht="14" hidden="1" x14ac:dyDescent="0.15">
      <c r="A1377" s="21">
        <v>42</v>
      </c>
      <c r="B1377" s="5">
        <v>40</v>
      </c>
      <c r="C1377" s="28">
        <f t="shared" si="47"/>
        <v>2199.5</v>
      </c>
      <c r="D1377" s="28">
        <f t="shared" si="47"/>
        <v>1668.97</v>
      </c>
      <c r="E1377" s="28">
        <v>0</v>
      </c>
      <c r="F1377" s="28">
        <v>497.76375000000007</v>
      </c>
      <c r="G1377" s="28">
        <v>386.14125000000007</v>
      </c>
      <c r="U1377" s="237">
        <v>0</v>
      </c>
      <c r="V1377" s="237">
        <v>0</v>
      </c>
    </row>
    <row r="1378" spans="1:22" ht="14" hidden="1" x14ac:dyDescent="0.15">
      <c r="A1378" s="21">
        <v>43</v>
      </c>
      <c r="B1378" s="5">
        <v>40</v>
      </c>
      <c r="C1378" s="28">
        <f t="shared" si="47"/>
        <v>2199.5</v>
      </c>
      <c r="D1378" s="28">
        <f t="shared" si="47"/>
        <v>1668.97</v>
      </c>
      <c r="E1378" s="28">
        <v>0</v>
      </c>
      <c r="F1378" s="28">
        <v>497.76375000000007</v>
      </c>
      <c r="G1378" s="28">
        <v>386.14125000000007</v>
      </c>
      <c r="U1378" s="237">
        <v>0</v>
      </c>
      <c r="V1378" s="237">
        <v>0</v>
      </c>
    </row>
    <row r="1379" spans="1:22" ht="14" hidden="1" x14ac:dyDescent="0.15">
      <c r="A1379" s="21">
        <v>44</v>
      </c>
      <c r="B1379" s="5">
        <v>40</v>
      </c>
      <c r="C1379" s="28">
        <f t="shared" si="47"/>
        <v>2199.5</v>
      </c>
      <c r="D1379" s="28">
        <f t="shared" si="47"/>
        <v>1668.97</v>
      </c>
      <c r="E1379" s="28">
        <v>0</v>
      </c>
      <c r="F1379" s="28">
        <v>497.76375000000007</v>
      </c>
      <c r="G1379" s="28">
        <v>386.14125000000007</v>
      </c>
      <c r="U1379" s="237">
        <v>0</v>
      </c>
      <c r="V1379" s="237">
        <v>0</v>
      </c>
    </row>
    <row r="1380" spans="1:22" ht="14" hidden="1" x14ac:dyDescent="0.15">
      <c r="A1380" s="21">
        <v>45</v>
      </c>
      <c r="B1380" s="5">
        <v>45</v>
      </c>
      <c r="C1380" s="28">
        <f t="shared" si="47"/>
        <v>2462.9100000000003</v>
      </c>
      <c r="D1380" s="28">
        <f t="shared" si="47"/>
        <v>1871.96</v>
      </c>
      <c r="E1380" s="28">
        <v>0</v>
      </c>
      <c r="F1380" s="28">
        <v>497.76375000000007</v>
      </c>
      <c r="G1380" s="28">
        <v>386.14125000000007</v>
      </c>
      <c r="U1380" s="237">
        <v>0</v>
      </c>
      <c r="V1380" s="237">
        <v>0</v>
      </c>
    </row>
    <row r="1381" spans="1:22" ht="14" hidden="1" x14ac:dyDescent="0.15">
      <c r="A1381" s="21">
        <v>46</v>
      </c>
      <c r="B1381" s="5">
        <v>45</v>
      </c>
      <c r="C1381" s="28">
        <f t="shared" si="47"/>
        <v>2462.9100000000003</v>
      </c>
      <c r="D1381" s="28">
        <f t="shared" si="47"/>
        <v>1871.96</v>
      </c>
      <c r="E1381" s="28">
        <v>0</v>
      </c>
      <c r="F1381" s="28">
        <v>555.31437500000015</v>
      </c>
      <c r="G1381" s="28">
        <v>430.6843750000001</v>
      </c>
      <c r="U1381" s="237">
        <v>0</v>
      </c>
      <c r="V1381" s="237">
        <v>0</v>
      </c>
    </row>
    <row r="1382" spans="1:22" ht="14" hidden="1" x14ac:dyDescent="0.15">
      <c r="A1382" s="21">
        <v>47</v>
      </c>
      <c r="B1382" s="5">
        <v>45</v>
      </c>
      <c r="C1382" s="28">
        <f t="shared" si="47"/>
        <v>2462.9100000000003</v>
      </c>
      <c r="D1382" s="28">
        <f t="shared" si="47"/>
        <v>1871.96</v>
      </c>
      <c r="E1382" s="28">
        <v>0</v>
      </c>
      <c r="F1382" s="28">
        <v>555.31437500000015</v>
      </c>
      <c r="G1382" s="28">
        <v>430.6843750000001</v>
      </c>
      <c r="U1382" s="237">
        <v>0</v>
      </c>
      <c r="V1382" s="237">
        <v>0</v>
      </c>
    </row>
    <row r="1383" spans="1:22" ht="14" hidden="1" x14ac:dyDescent="0.15">
      <c r="A1383" s="21">
        <v>48</v>
      </c>
      <c r="B1383" s="5">
        <v>45</v>
      </c>
      <c r="C1383" s="28">
        <f t="shared" si="47"/>
        <v>2462.9100000000003</v>
      </c>
      <c r="D1383" s="28">
        <f t="shared" si="47"/>
        <v>1871.96</v>
      </c>
      <c r="E1383" s="28">
        <v>0</v>
      </c>
      <c r="F1383" s="28">
        <v>555.31437500000015</v>
      </c>
      <c r="G1383" s="28">
        <v>430.6843750000001</v>
      </c>
      <c r="U1383" s="237">
        <v>0</v>
      </c>
      <c r="V1383" s="237">
        <v>0</v>
      </c>
    </row>
    <row r="1384" spans="1:22" ht="14" hidden="1" x14ac:dyDescent="0.15">
      <c r="A1384" s="21">
        <v>49</v>
      </c>
      <c r="B1384" s="5">
        <v>45</v>
      </c>
      <c r="C1384" s="28">
        <f t="shared" si="47"/>
        <v>2462.9100000000003</v>
      </c>
      <c r="D1384" s="28">
        <f t="shared" si="47"/>
        <v>1871.96</v>
      </c>
      <c r="E1384" s="28">
        <v>0</v>
      </c>
      <c r="F1384" s="28">
        <v>555.31437500000015</v>
      </c>
      <c r="G1384" s="28">
        <v>430.6843750000001</v>
      </c>
      <c r="U1384" s="237">
        <v>0</v>
      </c>
      <c r="V1384" s="237">
        <v>0</v>
      </c>
    </row>
    <row r="1385" spans="1:22" ht="14" hidden="1" x14ac:dyDescent="0.15">
      <c r="A1385" s="21">
        <v>50</v>
      </c>
      <c r="B1385" s="5">
        <v>50</v>
      </c>
      <c r="C1385" s="28">
        <f t="shared" si="47"/>
        <v>2847.69</v>
      </c>
      <c r="D1385" s="28">
        <f t="shared" si="47"/>
        <v>2168.23</v>
      </c>
      <c r="E1385" s="28">
        <v>0</v>
      </c>
      <c r="F1385" s="28">
        <v>555.31437500000015</v>
      </c>
      <c r="G1385" s="28">
        <v>430.6843750000001</v>
      </c>
      <c r="U1385" s="237">
        <v>0</v>
      </c>
      <c r="V1385" s="237">
        <v>0</v>
      </c>
    </row>
    <row r="1386" spans="1:22" ht="14" hidden="1" x14ac:dyDescent="0.15">
      <c r="A1386" s="21">
        <v>51</v>
      </c>
      <c r="B1386" s="5">
        <v>50</v>
      </c>
      <c r="C1386" s="28">
        <f t="shared" si="47"/>
        <v>2847.69</v>
      </c>
      <c r="D1386" s="28">
        <f t="shared" si="47"/>
        <v>2168.23</v>
      </c>
      <c r="E1386" s="28">
        <v>0</v>
      </c>
      <c r="F1386" s="28">
        <v>620.42750000000012</v>
      </c>
      <c r="G1386" s="28">
        <v>481.20187500000003</v>
      </c>
      <c r="U1386" s="237">
        <v>0</v>
      </c>
      <c r="V1386" s="237">
        <v>0</v>
      </c>
    </row>
    <row r="1387" spans="1:22" ht="14" hidden="1" x14ac:dyDescent="0.15">
      <c r="A1387" s="21">
        <v>52</v>
      </c>
      <c r="B1387" s="5">
        <v>50</v>
      </c>
      <c r="C1387" s="28">
        <f t="shared" si="47"/>
        <v>2847.69</v>
      </c>
      <c r="D1387" s="28">
        <f t="shared" si="47"/>
        <v>2168.23</v>
      </c>
      <c r="E1387" s="28">
        <v>0</v>
      </c>
      <c r="F1387" s="28">
        <v>620.42750000000012</v>
      </c>
      <c r="G1387" s="28">
        <v>481.20187500000003</v>
      </c>
      <c r="U1387" s="237">
        <v>0</v>
      </c>
      <c r="V1387" s="237">
        <v>0</v>
      </c>
    </row>
    <row r="1388" spans="1:22" ht="14" hidden="1" x14ac:dyDescent="0.15">
      <c r="A1388" s="21">
        <v>53</v>
      </c>
      <c r="B1388" s="5">
        <v>50</v>
      </c>
      <c r="C1388" s="28">
        <f t="shared" si="47"/>
        <v>2847.69</v>
      </c>
      <c r="D1388" s="28">
        <f t="shared" si="47"/>
        <v>2168.23</v>
      </c>
      <c r="E1388" s="28">
        <v>0</v>
      </c>
      <c r="F1388" s="28">
        <v>620.42750000000012</v>
      </c>
      <c r="G1388" s="28">
        <v>481.20187500000003</v>
      </c>
      <c r="U1388" s="237">
        <v>0</v>
      </c>
      <c r="V1388" s="237">
        <v>0</v>
      </c>
    </row>
    <row r="1389" spans="1:22" ht="14" hidden="1" x14ac:dyDescent="0.15">
      <c r="A1389" s="21">
        <v>54</v>
      </c>
      <c r="B1389" s="5">
        <v>50</v>
      </c>
      <c r="C1389" s="28">
        <f t="shared" si="47"/>
        <v>2847.69</v>
      </c>
      <c r="D1389" s="28">
        <f t="shared" si="47"/>
        <v>2168.23</v>
      </c>
      <c r="E1389" s="28">
        <v>0</v>
      </c>
      <c r="F1389" s="28">
        <v>620.42750000000012</v>
      </c>
      <c r="G1389" s="28">
        <v>481.20187500000003</v>
      </c>
      <c r="U1389" s="237">
        <v>0</v>
      </c>
      <c r="V1389" s="237">
        <v>0</v>
      </c>
    </row>
    <row r="1390" spans="1:22" ht="14" hidden="1" x14ac:dyDescent="0.15">
      <c r="A1390" s="21">
        <v>55</v>
      </c>
      <c r="B1390" s="239">
        <v>55</v>
      </c>
      <c r="C1390" s="28">
        <f t="shared" si="47"/>
        <v>3182.65</v>
      </c>
      <c r="D1390" s="28">
        <f t="shared" si="47"/>
        <v>2434.29</v>
      </c>
      <c r="E1390" s="28">
        <v>0</v>
      </c>
      <c r="F1390" s="28">
        <v>620.42750000000012</v>
      </c>
      <c r="G1390" s="28">
        <v>481.20187500000003</v>
      </c>
      <c r="U1390" s="237">
        <v>0</v>
      </c>
      <c r="V1390" s="237">
        <v>0</v>
      </c>
    </row>
    <row r="1391" spans="1:22" ht="14" hidden="1" x14ac:dyDescent="0.15">
      <c r="A1391" s="21">
        <v>56</v>
      </c>
      <c r="B1391" s="239">
        <v>55</v>
      </c>
      <c r="C1391" s="28">
        <f t="shared" si="47"/>
        <v>3182.65</v>
      </c>
      <c r="D1391" s="28">
        <f t="shared" si="47"/>
        <v>2434.29</v>
      </c>
      <c r="E1391" s="28">
        <v>0</v>
      </c>
      <c r="F1391" s="28">
        <v>692.72500000000002</v>
      </c>
      <c r="G1391" s="28">
        <v>537.24000000000012</v>
      </c>
      <c r="U1391" s="237">
        <v>0</v>
      </c>
      <c r="V1391" s="237">
        <v>0</v>
      </c>
    </row>
    <row r="1392" spans="1:22" ht="14" hidden="1" x14ac:dyDescent="0.15">
      <c r="A1392" s="21">
        <v>57</v>
      </c>
      <c r="B1392" s="239">
        <v>55</v>
      </c>
      <c r="C1392" s="28">
        <f t="shared" si="47"/>
        <v>3182.65</v>
      </c>
      <c r="D1392" s="28">
        <f t="shared" si="47"/>
        <v>2434.29</v>
      </c>
      <c r="E1392" s="28">
        <v>0</v>
      </c>
      <c r="F1392" s="28">
        <v>692.72500000000002</v>
      </c>
      <c r="G1392" s="28">
        <v>537.24000000000012</v>
      </c>
      <c r="U1392" s="237">
        <v>0</v>
      </c>
      <c r="V1392" s="237">
        <v>0</v>
      </c>
    </row>
    <row r="1393" spans="1:22" ht="14" hidden="1" x14ac:dyDescent="0.15">
      <c r="A1393" s="21">
        <v>58</v>
      </c>
      <c r="B1393" s="239">
        <v>55</v>
      </c>
      <c r="C1393" s="28">
        <f t="shared" si="47"/>
        <v>3182.65</v>
      </c>
      <c r="D1393" s="28">
        <f t="shared" si="47"/>
        <v>2434.29</v>
      </c>
      <c r="E1393" s="28">
        <v>0</v>
      </c>
      <c r="F1393" s="28">
        <v>692.72500000000002</v>
      </c>
      <c r="G1393" s="28">
        <v>537.24000000000012</v>
      </c>
      <c r="U1393" s="237">
        <v>0</v>
      </c>
      <c r="V1393" s="237">
        <v>0</v>
      </c>
    </row>
    <row r="1394" spans="1:22" ht="14" hidden="1" x14ac:dyDescent="0.15">
      <c r="A1394" s="21">
        <v>59</v>
      </c>
      <c r="B1394" s="239">
        <v>55</v>
      </c>
      <c r="C1394" s="28">
        <f t="shared" si="47"/>
        <v>3182.65</v>
      </c>
      <c r="D1394" s="28">
        <f t="shared" si="47"/>
        <v>2434.29</v>
      </c>
      <c r="E1394" s="28">
        <v>0</v>
      </c>
      <c r="F1394" s="28">
        <v>692.72500000000002</v>
      </c>
      <c r="G1394" s="28">
        <v>537.24000000000012</v>
      </c>
      <c r="U1394" s="237">
        <v>0</v>
      </c>
      <c r="V1394" s="237">
        <v>0</v>
      </c>
    </row>
    <row r="1395" spans="1:22" ht="14" hidden="1" x14ac:dyDescent="0.15">
      <c r="A1395" s="21">
        <v>60</v>
      </c>
      <c r="B1395" s="239">
        <v>60</v>
      </c>
      <c r="C1395" s="28">
        <f t="shared" si="47"/>
        <v>3404.7200000000003</v>
      </c>
      <c r="D1395" s="28">
        <f t="shared" si="47"/>
        <v>2610.7800000000002</v>
      </c>
      <c r="E1395" s="28">
        <v>0</v>
      </c>
      <c r="F1395" s="28">
        <v>692.72500000000002</v>
      </c>
      <c r="G1395" s="28">
        <v>537.24000000000012</v>
      </c>
      <c r="U1395" s="237">
        <v>0</v>
      </c>
      <c r="V1395" s="237">
        <v>0</v>
      </c>
    </row>
    <row r="1396" spans="1:22" ht="14" hidden="1" x14ac:dyDescent="0.15">
      <c r="A1396" s="21">
        <v>61</v>
      </c>
      <c r="B1396" s="239">
        <v>61</v>
      </c>
      <c r="C1396" s="28">
        <f t="shared" si="47"/>
        <v>3851.51</v>
      </c>
      <c r="D1396" s="28">
        <f t="shared" si="47"/>
        <v>2969.59</v>
      </c>
      <c r="E1396" s="28">
        <v>0</v>
      </c>
      <c r="F1396" s="28">
        <v>740.74687500000005</v>
      </c>
      <c r="G1396" s="28">
        <v>574.4475000000001</v>
      </c>
      <c r="U1396" s="237">
        <v>0</v>
      </c>
      <c r="V1396" s="237">
        <v>0</v>
      </c>
    </row>
    <row r="1397" spans="1:22" ht="14" hidden="1" x14ac:dyDescent="0.15">
      <c r="A1397" s="21">
        <v>62</v>
      </c>
      <c r="B1397" s="239">
        <v>62</v>
      </c>
      <c r="C1397" s="28">
        <f t="shared" si="47"/>
        <v>4277.63</v>
      </c>
      <c r="D1397" s="28">
        <f t="shared" si="47"/>
        <v>3315.15</v>
      </c>
      <c r="E1397" s="28">
        <v>0</v>
      </c>
      <c r="F1397" s="28">
        <v>825.14437500000008</v>
      </c>
      <c r="G1397" s="28">
        <v>639.86312500000008</v>
      </c>
      <c r="U1397" s="237">
        <v>0</v>
      </c>
      <c r="V1397" s="237">
        <v>0</v>
      </c>
    </row>
    <row r="1398" spans="1:22" ht="14" hidden="1" x14ac:dyDescent="0.15">
      <c r="A1398" s="21">
        <v>63</v>
      </c>
      <c r="B1398" s="239">
        <v>63</v>
      </c>
      <c r="C1398" s="28">
        <f t="shared" si="47"/>
        <v>4734.4900000000007</v>
      </c>
      <c r="D1398" s="28">
        <f t="shared" si="47"/>
        <v>3687.21</v>
      </c>
      <c r="E1398" s="28">
        <v>0</v>
      </c>
      <c r="F1398" s="28">
        <v>916.27250000000015</v>
      </c>
      <c r="G1398" s="28">
        <v>710.5725000000001</v>
      </c>
      <c r="U1398" s="237">
        <v>0</v>
      </c>
      <c r="V1398" s="237">
        <v>0</v>
      </c>
    </row>
    <row r="1399" spans="1:22" ht="14" hidden="1" x14ac:dyDescent="0.15">
      <c r="A1399" s="21">
        <v>64</v>
      </c>
      <c r="B1399" s="239">
        <v>64</v>
      </c>
      <c r="C1399" s="28">
        <f t="shared" si="47"/>
        <v>5223.68</v>
      </c>
      <c r="D1399" s="28">
        <f t="shared" si="47"/>
        <v>4089.48</v>
      </c>
      <c r="E1399" s="28">
        <v>0</v>
      </c>
      <c r="F1399" s="28">
        <v>1014.7362500000002</v>
      </c>
      <c r="G1399" s="28">
        <v>786.95375000000013</v>
      </c>
      <c r="U1399" s="237">
        <v>0</v>
      </c>
      <c r="V1399" s="237">
        <v>0</v>
      </c>
    </row>
    <row r="1400" spans="1:22" ht="14" hidden="1" x14ac:dyDescent="0.15">
      <c r="A1400" s="21">
        <v>65</v>
      </c>
      <c r="B1400" s="239">
        <v>65</v>
      </c>
      <c r="C1400" s="28">
        <f t="shared" si="47"/>
        <v>5743.6100000000006</v>
      </c>
      <c r="D1400" s="28">
        <f t="shared" si="47"/>
        <v>4518.7800000000007</v>
      </c>
      <c r="E1400" s="28">
        <v>0</v>
      </c>
      <c r="F1400" s="28">
        <v>1120.2331250000002</v>
      </c>
      <c r="G1400" s="28">
        <v>868.70437500000014</v>
      </c>
      <c r="U1400" s="237">
        <v>0</v>
      </c>
      <c r="V1400" s="237">
        <v>0</v>
      </c>
    </row>
    <row r="1401" spans="1:22" ht="14" hidden="1" x14ac:dyDescent="0.15">
      <c r="A1401" s="21">
        <v>66</v>
      </c>
      <c r="B1401" s="239">
        <v>66</v>
      </c>
      <c r="C1401" s="28">
        <f t="shared" si="47"/>
        <v>6296.4000000000005</v>
      </c>
      <c r="D1401" s="28">
        <f t="shared" si="47"/>
        <v>4977.76</v>
      </c>
      <c r="E1401" s="28">
        <v>0</v>
      </c>
      <c r="F1401" s="28">
        <v>1232.9143750000003</v>
      </c>
      <c r="G1401" s="28">
        <v>956.20250000000021</v>
      </c>
      <c r="U1401" s="237">
        <v>0</v>
      </c>
      <c r="V1401" s="237">
        <v>0</v>
      </c>
    </row>
    <row r="1402" spans="1:22" ht="14" hidden="1" x14ac:dyDescent="0.15">
      <c r="A1402" s="21">
        <v>67</v>
      </c>
      <c r="B1402" s="239">
        <v>67</v>
      </c>
      <c r="C1402" s="28">
        <f t="shared" si="47"/>
        <v>6880.46</v>
      </c>
      <c r="D1402" s="28">
        <f t="shared" si="47"/>
        <v>5463.2400000000007</v>
      </c>
      <c r="E1402" s="28">
        <v>0</v>
      </c>
      <c r="F1402" s="28">
        <v>1352.7043750000003</v>
      </c>
      <c r="G1402" s="28">
        <v>1049.1456250000001</v>
      </c>
      <c r="U1402" s="237">
        <v>0</v>
      </c>
      <c r="V1402" s="237">
        <v>0</v>
      </c>
    </row>
    <row r="1403" spans="1:22" ht="14" hidden="1" x14ac:dyDescent="0.15">
      <c r="A1403" s="21">
        <v>68</v>
      </c>
      <c r="B1403" s="239">
        <v>68</v>
      </c>
      <c r="C1403" s="28">
        <f t="shared" si="47"/>
        <v>7495.79</v>
      </c>
      <c r="D1403" s="28">
        <f t="shared" si="47"/>
        <v>5978.93</v>
      </c>
      <c r="E1403" s="28">
        <v>0</v>
      </c>
      <c r="F1403" s="28">
        <v>1479.6787500000003</v>
      </c>
      <c r="G1403" s="28">
        <v>1147.5337500000003</v>
      </c>
      <c r="U1403" s="237">
        <v>0</v>
      </c>
      <c r="V1403" s="237">
        <v>0</v>
      </c>
    </row>
    <row r="1404" spans="1:22" ht="14" hidden="1" x14ac:dyDescent="0.15">
      <c r="A1404" s="21">
        <v>69</v>
      </c>
      <c r="B1404" s="239">
        <v>69</v>
      </c>
      <c r="C1404" s="28">
        <f t="shared" si="47"/>
        <v>8142.39</v>
      </c>
      <c r="D1404" s="28">
        <f t="shared" si="47"/>
        <v>6521.12</v>
      </c>
      <c r="E1404" s="28">
        <v>0</v>
      </c>
      <c r="F1404" s="28">
        <v>1613.7618750000001</v>
      </c>
      <c r="G1404" s="28">
        <v>1251.59375</v>
      </c>
      <c r="U1404" s="237">
        <v>0</v>
      </c>
      <c r="V1404" s="237">
        <v>0</v>
      </c>
    </row>
    <row r="1405" spans="1:22" ht="14" hidden="1" x14ac:dyDescent="0.15">
      <c r="A1405" s="21">
        <v>70</v>
      </c>
      <c r="B1405" s="239">
        <v>70</v>
      </c>
      <c r="C1405" s="28">
        <f t="shared" si="47"/>
        <v>8819.2000000000007</v>
      </c>
      <c r="D1405" s="28">
        <f t="shared" si="47"/>
        <v>7091.4000000000005</v>
      </c>
      <c r="E1405" s="28">
        <v>0</v>
      </c>
      <c r="F1405" s="28">
        <v>1755.1050000000002</v>
      </c>
      <c r="G1405" s="28">
        <v>1361.1743750000003</v>
      </c>
      <c r="U1405" s="237">
        <v>0</v>
      </c>
      <c r="V1405" s="237">
        <v>0</v>
      </c>
    </row>
    <row r="1406" spans="1:22" ht="14" hidden="1" x14ac:dyDescent="0.15">
      <c r="A1406" s="21">
        <v>71</v>
      </c>
      <c r="B1406" s="239">
        <v>71</v>
      </c>
      <c r="C1406" s="28">
        <f t="shared" si="47"/>
        <v>9532.0500000000011</v>
      </c>
      <c r="D1406" s="28">
        <f t="shared" si="47"/>
        <v>7690.8300000000008</v>
      </c>
      <c r="E1406" s="28">
        <v>0</v>
      </c>
      <c r="F1406" s="28">
        <v>1903.4056250000003</v>
      </c>
      <c r="G1406" s="28">
        <v>1476.1243750000003</v>
      </c>
      <c r="U1406" s="237">
        <v>0</v>
      </c>
      <c r="V1406" s="237">
        <v>0</v>
      </c>
    </row>
    <row r="1407" spans="1:22" ht="14" hidden="1" x14ac:dyDescent="0.15">
      <c r="A1407" s="21">
        <v>72</v>
      </c>
      <c r="B1407" s="239">
        <v>72</v>
      </c>
      <c r="C1407" s="28">
        <f t="shared" si="47"/>
        <v>10274.050000000001</v>
      </c>
      <c r="D1407" s="28">
        <f t="shared" si="47"/>
        <v>8319.41</v>
      </c>
      <c r="E1407" s="28">
        <v>0</v>
      </c>
      <c r="F1407" s="28">
        <v>2058.9662500000004</v>
      </c>
      <c r="G1407" s="28">
        <v>1596.7462500000001</v>
      </c>
      <c r="U1407" s="237">
        <v>0</v>
      </c>
      <c r="V1407" s="237">
        <v>0</v>
      </c>
    </row>
    <row r="1408" spans="1:22" ht="14" hidden="1" x14ac:dyDescent="0.15">
      <c r="A1408" s="21">
        <v>73</v>
      </c>
      <c r="B1408" s="239">
        <v>73</v>
      </c>
      <c r="C1408" s="28">
        <f t="shared" si="47"/>
        <v>11047.85</v>
      </c>
      <c r="D1408" s="28">
        <f t="shared" si="47"/>
        <v>8975.02</v>
      </c>
      <c r="E1408" s="28">
        <v>0</v>
      </c>
      <c r="F1408" s="28">
        <v>2221.4087500000001</v>
      </c>
      <c r="G1408" s="28">
        <v>1722.8131250000004</v>
      </c>
      <c r="U1408" s="237">
        <v>0</v>
      </c>
      <c r="V1408" s="237">
        <v>0</v>
      </c>
    </row>
    <row r="1409" spans="1:22" ht="14" hidden="1" x14ac:dyDescent="0.15">
      <c r="A1409" s="21">
        <v>74</v>
      </c>
      <c r="B1409" s="239">
        <v>74</v>
      </c>
      <c r="C1409" s="28">
        <f t="shared" si="47"/>
        <v>11852.390000000001</v>
      </c>
      <c r="D1409" s="28">
        <f t="shared" si="47"/>
        <v>9659.25</v>
      </c>
      <c r="E1409" s="28">
        <v>0</v>
      </c>
      <c r="F1409" s="28">
        <v>2391.3381250000007</v>
      </c>
      <c r="G1409" s="28">
        <v>1854.5518750000003</v>
      </c>
      <c r="U1409" s="237">
        <v>0</v>
      </c>
      <c r="V1409" s="237">
        <v>0</v>
      </c>
    </row>
    <row r="1410" spans="1:22" ht="14" hidden="1" x14ac:dyDescent="0.15">
      <c r="A1410" s="21">
        <v>75</v>
      </c>
      <c r="B1410" s="239">
        <v>75</v>
      </c>
      <c r="C1410" s="28">
        <f t="shared" si="47"/>
        <v>12689.79</v>
      </c>
      <c r="D1410" s="28">
        <f t="shared" si="47"/>
        <v>10372.630000000001</v>
      </c>
      <c r="E1410" s="28">
        <v>0</v>
      </c>
      <c r="F1410" s="28">
        <v>2568.3006250000008</v>
      </c>
      <c r="G1410" s="28">
        <v>1991.7356250000003</v>
      </c>
      <c r="U1410" s="237">
        <v>0</v>
      </c>
      <c r="V1410" s="237">
        <v>0</v>
      </c>
    </row>
    <row r="1411" spans="1:22" ht="14" hidden="1" x14ac:dyDescent="0.15">
      <c r="A1411" s="21">
        <v>76</v>
      </c>
      <c r="B1411" s="239">
        <v>75</v>
      </c>
      <c r="C1411" s="28">
        <f t="shared" si="47"/>
        <v>12689.79</v>
      </c>
      <c r="D1411" s="28">
        <f t="shared" si="47"/>
        <v>10372.630000000001</v>
      </c>
      <c r="E1411" s="28">
        <v>0</v>
      </c>
      <c r="F1411" s="28">
        <v>2752.2962500000003</v>
      </c>
      <c r="G1411" s="28">
        <v>2134.44</v>
      </c>
      <c r="U1411" s="237">
        <v>0</v>
      </c>
      <c r="V1411" s="237">
        <v>0</v>
      </c>
    </row>
    <row r="1412" spans="1:22" ht="14" hidden="1" x14ac:dyDescent="0.15">
      <c r="A1412" s="21">
        <v>77</v>
      </c>
      <c r="B1412" s="239">
        <v>75</v>
      </c>
      <c r="C1412" s="28">
        <f t="shared" si="47"/>
        <v>12689.79</v>
      </c>
      <c r="D1412" s="28">
        <f t="shared" si="47"/>
        <v>10372.630000000001</v>
      </c>
      <c r="E1412" s="28">
        <v>0</v>
      </c>
      <c r="F1412" s="28">
        <v>2752.2962500000003</v>
      </c>
      <c r="G1412" s="28">
        <v>2134.44</v>
      </c>
      <c r="U1412" s="237">
        <v>0</v>
      </c>
      <c r="V1412" s="237">
        <v>0</v>
      </c>
    </row>
    <row r="1413" spans="1:22" ht="14" hidden="1" x14ac:dyDescent="0.15">
      <c r="A1413" s="21">
        <v>78</v>
      </c>
      <c r="B1413" s="239">
        <v>75</v>
      </c>
      <c r="C1413" s="28">
        <f t="shared" si="47"/>
        <v>12689.79</v>
      </c>
      <c r="D1413" s="28">
        <f t="shared" si="47"/>
        <v>10372.630000000001</v>
      </c>
      <c r="E1413" s="28">
        <v>0</v>
      </c>
      <c r="F1413" s="28">
        <v>2752.2962500000003</v>
      </c>
      <c r="G1413" s="28">
        <v>2134.44</v>
      </c>
      <c r="U1413" s="237">
        <v>0</v>
      </c>
      <c r="V1413" s="237">
        <v>0</v>
      </c>
    </row>
    <row r="1414" spans="1:22" ht="14" hidden="1" x14ac:dyDescent="0.15">
      <c r="A1414" s="21">
        <v>79</v>
      </c>
      <c r="B1414" s="239">
        <v>75</v>
      </c>
      <c r="C1414" s="28">
        <f t="shared" si="47"/>
        <v>12689.79</v>
      </c>
      <c r="D1414" s="28">
        <f t="shared" si="47"/>
        <v>10372.630000000001</v>
      </c>
      <c r="E1414" s="28">
        <v>0</v>
      </c>
      <c r="F1414" s="28">
        <v>2752.2962500000003</v>
      </c>
      <c r="G1414" s="28">
        <v>2134.44</v>
      </c>
      <c r="U1414" s="237">
        <v>0</v>
      </c>
      <c r="V1414" s="237">
        <v>0</v>
      </c>
    </row>
    <row r="1415" spans="1:22" ht="14" hidden="1" x14ac:dyDescent="0.15">
      <c r="A1415" s="21">
        <v>80</v>
      </c>
      <c r="B1415" s="239">
        <v>75</v>
      </c>
      <c r="C1415" s="28">
        <f t="shared" si="47"/>
        <v>12689.79</v>
      </c>
      <c r="D1415" s="28">
        <f t="shared" si="47"/>
        <v>10372.630000000001</v>
      </c>
      <c r="E1415" s="28">
        <v>0</v>
      </c>
      <c r="F1415" s="28">
        <v>2752.2962500000003</v>
      </c>
      <c r="G1415" s="28">
        <v>2134.44</v>
      </c>
      <c r="U1415" s="237">
        <v>0</v>
      </c>
      <c r="V1415" s="237">
        <v>0</v>
      </c>
    </row>
    <row r="1416" spans="1:22" ht="14" hidden="1" x14ac:dyDescent="0.15">
      <c r="A1416" s="21">
        <v>81</v>
      </c>
      <c r="B1416" s="239">
        <v>75</v>
      </c>
      <c r="C1416" s="28">
        <f t="shared" si="47"/>
        <v>12689.79</v>
      </c>
      <c r="D1416" s="28">
        <f t="shared" si="47"/>
        <v>10372.630000000001</v>
      </c>
      <c r="E1416" s="28">
        <v>0</v>
      </c>
      <c r="F1416" s="28">
        <v>2752.2962500000003</v>
      </c>
      <c r="G1416" s="28">
        <v>2134.44</v>
      </c>
      <c r="U1416" s="237">
        <v>0</v>
      </c>
      <c r="V1416" s="237">
        <v>0</v>
      </c>
    </row>
    <row r="1417" spans="1:22" ht="14" hidden="1" x14ac:dyDescent="0.15">
      <c r="A1417" s="21">
        <v>82</v>
      </c>
      <c r="B1417" s="239">
        <v>75</v>
      </c>
      <c r="C1417" s="28">
        <f t="shared" si="47"/>
        <v>12689.79</v>
      </c>
      <c r="D1417" s="28">
        <f t="shared" si="47"/>
        <v>10372.630000000001</v>
      </c>
      <c r="E1417" s="28">
        <v>0</v>
      </c>
      <c r="F1417" s="28">
        <v>2752.2962500000003</v>
      </c>
      <c r="G1417" s="28">
        <v>2134.44</v>
      </c>
      <c r="U1417" s="237">
        <v>0</v>
      </c>
      <c r="V1417" s="237">
        <v>0</v>
      </c>
    </row>
    <row r="1418" spans="1:22" ht="14" hidden="1" x14ac:dyDescent="0.15">
      <c r="A1418" s="21">
        <v>83</v>
      </c>
      <c r="B1418" s="239">
        <v>75</v>
      </c>
      <c r="C1418" s="28">
        <f t="shared" ref="C1418:D1422" si="48">C1194*$K$4</f>
        <v>12689.79</v>
      </c>
      <c r="D1418" s="28">
        <f t="shared" si="48"/>
        <v>10372.630000000001</v>
      </c>
      <c r="E1418" s="28">
        <v>0</v>
      </c>
      <c r="F1418" s="28">
        <v>2752.2962500000003</v>
      </c>
      <c r="G1418" s="28">
        <v>2134.44</v>
      </c>
      <c r="U1418" s="237">
        <v>0</v>
      </c>
      <c r="V1418" s="237">
        <v>0</v>
      </c>
    </row>
    <row r="1419" spans="1:22" ht="14" hidden="1" x14ac:dyDescent="0.15">
      <c r="A1419" s="21">
        <v>84</v>
      </c>
      <c r="B1419" s="239">
        <v>75</v>
      </c>
      <c r="C1419" s="28">
        <f t="shared" si="48"/>
        <v>12689.79</v>
      </c>
      <c r="D1419" s="28">
        <f t="shared" si="48"/>
        <v>10372.630000000001</v>
      </c>
      <c r="E1419" s="28">
        <v>0</v>
      </c>
      <c r="F1419" s="28">
        <v>2752.2962500000003</v>
      </c>
      <c r="G1419" s="28">
        <v>2134.44</v>
      </c>
      <c r="U1419" s="237">
        <v>0</v>
      </c>
      <c r="V1419" s="237">
        <v>0</v>
      </c>
    </row>
    <row r="1420" spans="1:22" ht="14" hidden="1" x14ac:dyDescent="0.15">
      <c r="A1420" s="21">
        <v>1</v>
      </c>
      <c r="B1420" s="240" t="s">
        <v>92</v>
      </c>
      <c r="C1420" s="28">
        <f t="shared" si="48"/>
        <v>602.08000000000004</v>
      </c>
      <c r="D1420" s="28">
        <f t="shared" si="48"/>
        <v>472.76000000000005</v>
      </c>
      <c r="E1420" s="28">
        <v>0</v>
      </c>
      <c r="F1420" s="28">
        <v>2752.2962500000003</v>
      </c>
      <c r="G1420" s="28">
        <v>2134.44</v>
      </c>
      <c r="U1420" s="237">
        <v>0</v>
      </c>
      <c r="V1420" s="237">
        <v>0</v>
      </c>
    </row>
    <row r="1421" spans="1:22" ht="14" hidden="1" x14ac:dyDescent="0.15">
      <c r="A1421" s="21">
        <v>2</v>
      </c>
      <c r="B1421" s="240" t="s">
        <v>93</v>
      </c>
      <c r="C1421" s="28">
        <f t="shared" si="48"/>
        <v>1021.84</v>
      </c>
      <c r="D1421" s="28">
        <f t="shared" si="48"/>
        <v>802.95</v>
      </c>
      <c r="E1421" s="28">
        <v>0</v>
      </c>
      <c r="F1421" s="28">
        <v>146.10750000000004</v>
      </c>
      <c r="G1421" s="28">
        <v>113.28625000000002</v>
      </c>
      <c r="U1421" s="237">
        <v>0</v>
      </c>
      <c r="V1421" s="237">
        <v>0</v>
      </c>
    </row>
    <row r="1422" spans="1:22" ht="14" hidden="1" x14ac:dyDescent="0.15">
      <c r="A1422" s="21">
        <v>3</v>
      </c>
      <c r="B1422" s="240" t="s">
        <v>94</v>
      </c>
      <c r="C1422" s="28">
        <f t="shared" si="48"/>
        <v>1443.19</v>
      </c>
      <c r="D1422" s="28">
        <f t="shared" si="48"/>
        <v>1132.0800000000002</v>
      </c>
      <c r="E1422" s="28">
        <v>0</v>
      </c>
      <c r="F1422" s="28">
        <v>248.35250000000002</v>
      </c>
      <c r="G1422" s="28">
        <v>192.54125000000005</v>
      </c>
      <c r="U1422" s="237">
        <v>0</v>
      </c>
      <c r="V1422" s="237">
        <v>0</v>
      </c>
    </row>
    <row r="1423" spans="1:22" ht="14" hidden="1" thickBot="1" x14ac:dyDescent="0.2"/>
    <row r="1424" spans="1:22" ht="18" hidden="1" x14ac:dyDescent="0.2">
      <c r="A1424" s="308" t="s">
        <v>21</v>
      </c>
      <c r="B1424" s="309"/>
      <c r="C1424" s="309"/>
      <c r="D1424" s="309"/>
      <c r="E1424" s="309"/>
      <c r="F1424" s="309"/>
      <c r="G1424" s="310"/>
    </row>
    <row r="1425" spans="1:22" ht="18" hidden="1" x14ac:dyDescent="0.2">
      <c r="A1425" s="311" t="s">
        <v>7</v>
      </c>
      <c r="B1425" s="312"/>
      <c r="C1425" s="312"/>
      <c r="D1425" s="312"/>
      <c r="E1425" s="312"/>
      <c r="F1425" s="312"/>
      <c r="G1425" s="313"/>
    </row>
    <row r="1426" spans="1:22" hidden="1" x14ac:dyDescent="0.15">
      <c r="A1426" s="305" t="s">
        <v>0</v>
      </c>
      <c r="B1426" s="306"/>
      <c r="C1426" s="306"/>
      <c r="D1426" s="306"/>
      <c r="E1426" s="306"/>
      <c r="F1426" s="306"/>
      <c r="G1426" s="307"/>
      <c r="H1426" s="29"/>
    </row>
    <row r="1427" spans="1:22" hidden="1" x14ac:dyDescent="0.15">
      <c r="A1427" s="21" t="s">
        <v>1</v>
      </c>
      <c r="B1427" s="22" t="s">
        <v>1</v>
      </c>
      <c r="C1427" s="30">
        <v>0</v>
      </c>
      <c r="D1427" s="30">
        <v>1000</v>
      </c>
      <c r="E1427" s="30">
        <v>2000</v>
      </c>
      <c r="F1427" s="23"/>
      <c r="G1427" s="25"/>
      <c r="U1427" s="236">
        <v>2</v>
      </c>
      <c r="V1427" s="236">
        <v>6</v>
      </c>
    </row>
    <row r="1428" spans="1:22" ht="14" hidden="1" x14ac:dyDescent="0.15">
      <c r="A1428" s="21">
        <v>18</v>
      </c>
      <c r="B1428" s="5">
        <v>18</v>
      </c>
      <c r="C1428" s="28">
        <f>C905*$K$4</f>
        <v>12232.400000000001</v>
      </c>
      <c r="D1428" s="28">
        <f>D905*$K$4</f>
        <v>7892.2300000000005</v>
      </c>
      <c r="E1428" s="28">
        <v>0</v>
      </c>
      <c r="F1428" s="28">
        <v>0</v>
      </c>
      <c r="G1428" s="28">
        <v>0</v>
      </c>
      <c r="U1428" s="237">
        <v>0</v>
      </c>
      <c r="V1428" s="237">
        <v>0</v>
      </c>
    </row>
    <row r="1429" spans="1:22" ht="14" hidden="1" x14ac:dyDescent="0.15">
      <c r="A1429" s="21">
        <v>19</v>
      </c>
      <c r="B1429" s="5">
        <v>18</v>
      </c>
      <c r="C1429" s="28">
        <f t="shared" ref="C1429:D1492" si="49">C906*$K$4</f>
        <v>12232.400000000001</v>
      </c>
      <c r="D1429" s="28">
        <f t="shared" si="49"/>
        <v>7892.2300000000005</v>
      </c>
      <c r="E1429" s="28">
        <v>0</v>
      </c>
      <c r="F1429" s="28">
        <v>181.34875000000002</v>
      </c>
      <c r="G1429" s="28">
        <v>0</v>
      </c>
      <c r="U1429" s="237">
        <v>0</v>
      </c>
      <c r="V1429" s="237">
        <v>0</v>
      </c>
    </row>
    <row r="1430" spans="1:22" ht="14" hidden="1" x14ac:dyDescent="0.15">
      <c r="A1430" s="21">
        <v>20</v>
      </c>
      <c r="B1430" s="5">
        <v>18</v>
      </c>
      <c r="C1430" s="28">
        <f t="shared" si="49"/>
        <v>12232.400000000001</v>
      </c>
      <c r="D1430" s="28">
        <f t="shared" si="49"/>
        <v>7892.2300000000005</v>
      </c>
      <c r="E1430" s="28">
        <v>0</v>
      </c>
      <c r="F1430" s="28">
        <v>181.34875000000002</v>
      </c>
      <c r="G1430" s="28">
        <v>0</v>
      </c>
      <c r="U1430" s="237">
        <v>0</v>
      </c>
      <c r="V1430" s="237">
        <v>0</v>
      </c>
    </row>
    <row r="1431" spans="1:22" ht="14" hidden="1" x14ac:dyDescent="0.15">
      <c r="A1431" s="21">
        <v>21</v>
      </c>
      <c r="B1431" s="5">
        <v>18</v>
      </c>
      <c r="C1431" s="28">
        <f t="shared" si="49"/>
        <v>12232.400000000001</v>
      </c>
      <c r="D1431" s="28">
        <f t="shared" si="49"/>
        <v>7892.2300000000005</v>
      </c>
      <c r="E1431" s="28">
        <v>0</v>
      </c>
      <c r="F1431" s="28">
        <v>181.34875000000002</v>
      </c>
      <c r="G1431" s="28">
        <v>0</v>
      </c>
      <c r="U1431" s="237">
        <v>0</v>
      </c>
      <c r="V1431" s="237">
        <v>0</v>
      </c>
    </row>
    <row r="1432" spans="1:22" ht="14" hidden="1" x14ac:dyDescent="0.15">
      <c r="A1432" s="21">
        <v>22</v>
      </c>
      <c r="B1432" s="5">
        <v>18</v>
      </c>
      <c r="C1432" s="28">
        <f t="shared" si="49"/>
        <v>12232.400000000001</v>
      </c>
      <c r="D1432" s="28">
        <f t="shared" si="49"/>
        <v>7892.2300000000005</v>
      </c>
      <c r="E1432" s="28">
        <v>0</v>
      </c>
      <c r="F1432" s="28">
        <v>181.34875000000002</v>
      </c>
      <c r="G1432" s="28">
        <v>0</v>
      </c>
      <c r="U1432" s="237">
        <v>0</v>
      </c>
      <c r="V1432" s="237">
        <v>0</v>
      </c>
    </row>
    <row r="1433" spans="1:22" ht="14" hidden="1" x14ac:dyDescent="0.15">
      <c r="A1433" s="21">
        <v>23</v>
      </c>
      <c r="B1433" s="5">
        <v>18</v>
      </c>
      <c r="C1433" s="28">
        <f t="shared" si="49"/>
        <v>12232.400000000001</v>
      </c>
      <c r="D1433" s="28">
        <f t="shared" si="49"/>
        <v>7892.2300000000005</v>
      </c>
      <c r="E1433" s="28">
        <v>0</v>
      </c>
      <c r="F1433" s="28">
        <v>181.34875000000002</v>
      </c>
      <c r="G1433" s="28">
        <v>0</v>
      </c>
      <c r="U1433" s="237">
        <v>0</v>
      </c>
      <c r="V1433" s="237">
        <v>0</v>
      </c>
    </row>
    <row r="1434" spans="1:22" ht="14" hidden="1" x14ac:dyDescent="0.15">
      <c r="A1434" s="21">
        <v>24</v>
      </c>
      <c r="B1434" s="5">
        <v>18</v>
      </c>
      <c r="C1434" s="28">
        <f t="shared" si="49"/>
        <v>12232.400000000001</v>
      </c>
      <c r="D1434" s="28">
        <f t="shared" si="49"/>
        <v>7892.2300000000005</v>
      </c>
      <c r="E1434" s="28">
        <v>0</v>
      </c>
      <c r="F1434" s="28">
        <v>181.34875000000002</v>
      </c>
      <c r="G1434" s="28">
        <v>0</v>
      </c>
      <c r="U1434" s="237">
        <v>0</v>
      </c>
      <c r="V1434" s="237">
        <v>0</v>
      </c>
    </row>
    <row r="1435" spans="1:22" ht="14" hidden="1" x14ac:dyDescent="0.15">
      <c r="A1435" s="21">
        <v>25</v>
      </c>
      <c r="B1435" s="5">
        <v>25</v>
      </c>
      <c r="C1435" s="28">
        <f t="shared" si="49"/>
        <v>13113.79</v>
      </c>
      <c r="D1435" s="28">
        <f t="shared" si="49"/>
        <v>8460.92</v>
      </c>
      <c r="E1435" s="28">
        <v>0</v>
      </c>
      <c r="F1435" s="28">
        <v>181.34875000000002</v>
      </c>
      <c r="G1435" s="28">
        <v>0</v>
      </c>
      <c r="U1435" s="237">
        <v>0</v>
      </c>
      <c r="V1435" s="237">
        <v>0</v>
      </c>
    </row>
    <row r="1436" spans="1:22" ht="14" hidden="1" x14ac:dyDescent="0.15">
      <c r="A1436" s="21">
        <v>26</v>
      </c>
      <c r="B1436" s="5">
        <v>25</v>
      </c>
      <c r="C1436" s="28">
        <f t="shared" si="49"/>
        <v>13113.79</v>
      </c>
      <c r="D1436" s="28">
        <f t="shared" si="49"/>
        <v>8460.92</v>
      </c>
      <c r="E1436" s="28">
        <v>0</v>
      </c>
      <c r="F1436" s="28">
        <v>191.70937500000002</v>
      </c>
      <c r="G1436" s="28">
        <v>0</v>
      </c>
      <c r="U1436" s="237">
        <v>0</v>
      </c>
      <c r="V1436" s="237">
        <v>0</v>
      </c>
    </row>
    <row r="1437" spans="1:22" ht="14" hidden="1" x14ac:dyDescent="0.15">
      <c r="A1437" s="21">
        <v>27</v>
      </c>
      <c r="B1437" s="5">
        <v>25</v>
      </c>
      <c r="C1437" s="28">
        <f t="shared" si="49"/>
        <v>13113.79</v>
      </c>
      <c r="D1437" s="28">
        <f t="shared" si="49"/>
        <v>8460.92</v>
      </c>
      <c r="E1437" s="28">
        <v>0</v>
      </c>
      <c r="F1437" s="28">
        <v>191.70937500000002</v>
      </c>
      <c r="G1437" s="28">
        <v>0</v>
      </c>
      <c r="U1437" s="237">
        <v>0</v>
      </c>
      <c r="V1437" s="237">
        <v>0</v>
      </c>
    </row>
    <row r="1438" spans="1:22" ht="14" hidden="1" x14ac:dyDescent="0.15">
      <c r="A1438" s="21">
        <v>28</v>
      </c>
      <c r="B1438" s="5">
        <v>25</v>
      </c>
      <c r="C1438" s="28">
        <f t="shared" si="49"/>
        <v>13113.79</v>
      </c>
      <c r="D1438" s="28">
        <f t="shared" si="49"/>
        <v>8460.92</v>
      </c>
      <c r="E1438" s="28">
        <v>0</v>
      </c>
      <c r="F1438" s="28">
        <v>191.70937500000002</v>
      </c>
      <c r="G1438" s="28">
        <v>0</v>
      </c>
      <c r="U1438" s="237">
        <v>0</v>
      </c>
      <c r="V1438" s="237">
        <v>0</v>
      </c>
    </row>
    <row r="1439" spans="1:22" ht="14" hidden="1" x14ac:dyDescent="0.15">
      <c r="A1439" s="21">
        <v>29</v>
      </c>
      <c r="B1439" s="5">
        <v>25</v>
      </c>
      <c r="C1439" s="28">
        <f t="shared" si="49"/>
        <v>13113.79</v>
      </c>
      <c r="D1439" s="28">
        <f t="shared" si="49"/>
        <v>8460.92</v>
      </c>
      <c r="E1439" s="28">
        <v>0</v>
      </c>
      <c r="F1439" s="28">
        <v>191.70937500000002</v>
      </c>
      <c r="G1439" s="28">
        <v>0</v>
      </c>
      <c r="U1439" s="237">
        <v>0</v>
      </c>
      <c r="V1439" s="237">
        <v>0</v>
      </c>
    </row>
    <row r="1440" spans="1:22" ht="14" hidden="1" x14ac:dyDescent="0.15">
      <c r="A1440" s="21">
        <v>30</v>
      </c>
      <c r="B1440" s="5">
        <v>30</v>
      </c>
      <c r="C1440" s="28">
        <f t="shared" si="49"/>
        <v>14634.36</v>
      </c>
      <c r="D1440" s="28">
        <f t="shared" si="49"/>
        <v>9443.5400000000009</v>
      </c>
      <c r="E1440" s="28">
        <v>0</v>
      </c>
      <c r="F1440" s="28">
        <v>191.70937500000002</v>
      </c>
      <c r="G1440" s="28">
        <v>0</v>
      </c>
      <c r="U1440" s="237">
        <v>0</v>
      </c>
      <c r="V1440" s="237">
        <v>0</v>
      </c>
    </row>
    <row r="1441" spans="1:22" ht="14" hidden="1" x14ac:dyDescent="0.15">
      <c r="A1441" s="21">
        <v>31</v>
      </c>
      <c r="B1441" s="5">
        <v>30</v>
      </c>
      <c r="C1441" s="28">
        <f t="shared" si="49"/>
        <v>14634.36</v>
      </c>
      <c r="D1441" s="28">
        <f t="shared" si="49"/>
        <v>9443.5400000000009</v>
      </c>
      <c r="E1441" s="28">
        <v>0</v>
      </c>
      <c r="F1441" s="28">
        <v>210.46437500000002</v>
      </c>
      <c r="G1441" s="28">
        <v>0</v>
      </c>
      <c r="U1441" s="237">
        <v>0</v>
      </c>
      <c r="V1441" s="237">
        <v>0</v>
      </c>
    </row>
    <row r="1442" spans="1:22" ht="14" hidden="1" x14ac:dyDescent="0.15">
      <c r="A1442" s="21">
        <v>32</v>
      </c>
      <c r="B1442" s="5">
        <v>30</v>
      </c>
      <c r="C1442" s="28">
        <f t="shared" si="49"/>
        <v>14634.36</v>
      </c>
      <c r="D1442" s="28">
        <f t="shared" si="49"/>
        <v>9443.5400000000009</v>
      </c>
      <c r="E1442" s="28">
        <v>0</v>
      </c>
      <c r="F1442" s="28">
        <v>210.46437500000002</v>
      </c>
      <c r="G1442" s="28">
        <v>0</v>
      </c>
      <c r="U1442" s="237">
        <v>0</v>
      </c>
      <c r="V1442" s="237">
        <v>0</v>
      </c>
    </row>
    <row r="1443" spans="1:22" ht="14" hidden="1" x14ac:dyDescent="0.15">
      <c r="A1443" s="21">
        <v>33</v>
      </c>
      <c r="B1443" s="5">
        <v>30</v>
      </c>
      <c r="C1443" s="28">
        <f t="shared" si="49"/>
        <v>14634.36</v>
      </c>
      <c r="D1443" s="28">
        <f t="shared" si="49"/>
        <v>9443.5400000000009</v>
      </c>
      <c r="E1443" s="28">
        <v>0</v>
      </c>
      <c r="F1443" s="28">
        <v>210.46437500000002</v>
      </c>
      <c r="G1443" s="28">
        <v>0</v>
      </c>
      <c r="U1443" s="237">
        <v>0</v>
      </c>
      <c r="V1443" s="237">
        <v>0</v>
      </c>
    </row>
    <row r="1444" spans="1:22" ht="14" hidden="1" x14ac:dyDescent="0.15">
      <c r="A1444" s="21">
        <v>34</v>
      </c>
      <c r="B1444" s="5">
        <v>30</v>
      </c>
      <c r="C1444" s="28">
        <f t="shared" si="49"/>
        <v>14634.36</v>
      </c>
      <c r="D1444" s="28">
        <f t="shared" si="49"/>
        <v>9443.5400000000009</v>
      </c>
      <c r="E1444" s="28">
        <v>0</v>
      </c>
      <c r="F1444" s="28">
        <v>210.46437500000002</v>
      </c>
      <c r="G1444" s="28">
        <v>0</v>
      </c>
      <c r="U1444" s="237">
        <v>0</v>
      </c>
      <c r="V1444" s="237">
        <v>0</v>
      </c>
    </row>
    <row r="1445" spans="1:22" ht="14" hidden="1" x14ac:dyDescent="0.15">
      <c r="A1445" s="21">
        <v>35</v>
      </c>
      <c r="B1445" s="5">
        <v>35</v>
      </c>
      <c r="C1445" s="28">
        <f t="shared" si="49"/>
        <v>16369.58</v>
      </c>
      <c r="D1445" s="28">
        <f t="shared" si="49"/>
        <v>10561.84</v>
      </c>
      <c r="E1445" s="28">
        <v>0</v>
      </c>
      <c r="F1445" s="28">
        <v>210.46437500000002</v>
      </c>
      <c r="G1445" s="28">
        <v>0</v>
      </c>
      <c r="U1445" s="237">
        <v>0</v>
      </c>
      <c r="V1445" s="237">
        <v>0</v>
      </c>
    </row>
    <row r="1446" spans="1:22" ht="14" hidden="1" x14ac:dyDescent="0.15">
      <c r="A1446" s="21">
        <v>36</v>
      </c>
      <c r="B1446" s="5">
        <v>35</v>
      </c>
      <c r="C1446" s="28">
        <f t="shared" si="49"/>
        <v>16369.58</v>
      </c>
      <c r="D1446" s="28">
        <f t="shared" si="49"/>
        <v>10561.84</v>
      </c>
      <c r="E1446" s="28">
        <v>0</v>
      </c>
      <c r="F1446" s="28">
        <v>232.62250000000003</v>
      </c>
      <c r="G1446" s="28">
        <v>0</v>
      </c>
      <c r="U1446" s="237">
        <v>0</v>
      </c>
      <c r="V1446" s="237">
        <v>0</v>
      </c>
    </row>
    <row r="1447" spans="1:22" ht="14" hidden="1" x14ac:dyDescent="0.15">
      <c r="A1447" s="21">
        <v>37</v>
      </c>
      <c r="B1447" s="5">
        <v>35</v>
      </c>
      <c r="C1447" s="28">
        <f t="shared" si="49"/>
        <v>16369.58</v>
      </c>
      <c r="D1447" s="28">
        <f t="shared" si="49"/>
        <v>10561.84</v>
      </c>
      <c r="E1447" s="28">
        <v>0</v>
      </c>
      <c r="F1447" s="28">
        <v>232.62250000000003</v>
      </c>
      <c r="G1447" s="28">
        <v>0</v>
      </c>
      <c r="U1447" s="237">
        <v>0</v>
      </c>
      <c r="V1447" s="237">
        <v>0</v>
      </c>
    </row>
    <row r="1448" spans="1:22" ht="14" hidden="1" x14ac:dyDescent="0.15">
      <c r="A1448" s="21">
        <v>38</v>
      </c>
      <c r="B1448" s="5">
        <v>35</v>
      </c>
      <c r="C1448" s="28">
        <f t="shared" si="49"/>
        <v>16369.58</v>
      </c>
      <c r="D1448" s="28">
        <f t="shared" si="49"/>
        <v>10561.84</v>
      </c>
      <c r="E1448" s="28">
        <v>0</v>
      </c>
      <c r="F1448" s="28">
        <v>232.62250000000003</v>
      </c>
      <c r="G1448" s="28">
        <v>0</v>
      </c>
      <c r="U1448" s="237">
        <v>0</v>
      </c>
      <c r="V1448" s="237">
        <v>0</v>
      </c>
    </row>
    <row r="1449" spans="1:22" ht="14" hidden="1" x14ac:dyDescent="0.15">
      <c r="A1449" s="21">
        <v>39</v>
      </c>
      <c r="B1449" s="5">
        <v>35</v>
      </c>
      <c r="C1449" s="28">
        <f t="shared" si="49"/>
        <v>16369.58</v>
      </c>
      <c r="D1449" s="28">
        <f t="shared" si="49"/>
        <v>10561.84</v>
      </c>
      <c r="E1449" s="28">
        <v>0</v>
      </c>
      <c r="F1449" s="28">
        <v>232.62250000000003</v>
      </c>
      <c r="G1449" s="28">
        <v>0</v>
      </c>
      <c r="U1449" s="237">
        <v>0</v>
      </c>
      <c r="V1449" s="237">
        <v>0</v>
      </c>
    </row>
    <row r="1450" spans="1:22" ht="14" hidden="1" x14ac:dyDescent="0.15">
      <c r="A1450" s="21">
        <v>40</v>
      </c>
      <c r="B1450" s="5">
        <v>40</v>
      </c>
      <c r="C1450" s="28">
        <f t="shared" si="49"/>
        <v>18960.22</v>
      </c>
      <c r="D1450" s="28">
        <f t="shared" si="49"/>
        <v>12234.52</v>
      </c>
      <c r="E1450" s="28">
        <v>0</v>
      </c>
      <c r="F1450" s="28">
        <v>232.62250000000003</v>
      </c>
      <c r="G1450" s="28">
        <v>0</v>
      </c>
      <c r="U1450" s="237">
        <v>0</v>
      </c>
      <c r="V1450" s="237">
        <v>0</v>
      </c>
    </row>
    <row r="1451" spans="1:22" ht="14" hidden="1" x14ac:dyDescent="0.15">
      <c r="A1451" s="21">
        <v>41</v>
      </c>
      <c r="B1451" s="5">
        <v>40</v>
      </c>
      <c r="C1451" s="28">
        <f t="shared" si="49"/>
        <v>18960.22</v>
      </c>
      <c r="D1451" s="28">
        <f t="shared" si="49"/>
        <v>12234.52</v>
      </c>
      <c r="E1451" s="28">
        <v>0</v>
      </c>
      <c r="F1451" s="28">
        <v>258.63750000000005</v>
      </c>
      <c r="G1451" s="28">
        <v>0</v>
      </c>
      <c r="U1451" s="237">
        <v>0</v>
      </c>
      <c r="V1451" s="237">
        <v>0</v>
      </c>
    </row>
    <row r="1452" spans="1:22" ht="14" hidden="1" x14ac:dyDescent="0.15">
      <c r="A1452" s="21">
        <v>42</v>
      </c>
      <c r="B1452" s="5">
        <v>40</v>
      </c>
      <c r="C1452" s="28">
        <f t="shared" si="49"/>
        <v>18960.22</v>
      </c>
      <c r="D1452" s="28">
        <f t="shared" si="49"/>
        <v>12234.52</v>
      </c>
      <c r="E1452" s="28">
        <v>0</v>
      </c>
      <c r="F1452" s="28">
        <v>258.63750000000005</v>
      </c>
      <c r="G1452" s="28">
        <v>0</v>
      </c>
      <c r="U1452" s="237">
        <v>0</v>
      </c>
      <c r="V1452" s="237">
        <v>0</v>
      </c>
    </row>
    <row r="1453" spans="1:22" ht="14" hidden="1" x14ac:dyDescent="0.15">
      <c r="A1453" s="21">
        <v>43</v>
      </c>
      <c r="B1453" s="5">
        <v>40</v>
      </c>
      <c r="C1453" s="28">
        <f t="shared" si="49"/>
        <v>18960.22</v>
      </c>
      <c r="D1453" s="28">
        <f t="shared" si="49"/>
        <v>12234.52</v>
      </c>
      <c r="E1453" s="28">
        <v>0</v>
      </c>
      <c r="F1453" s="28">
        <v>258.63750000000005</v>
      </c>
      <c r="G1453" s="28">
        <v>0</v>
      </c>
      <c r="U1453" s="237">
        <v>0</v>
      </c>
      <c r="V1453" s="237">
        <v>0</v>
      </c>
    </row>
    <row r="1454" spans="1:22" ht="14" hidden="1" x14ac:dyDescent="0.15">
      <c r="A1454" s="21">
        <v>44</v>
      </c>
      <c r="B1454" s="5">
        <v>40</v>
      </c>
      <c r="C1454" s="28">
        <f t="shared" si="49"/>
        <v>18960.22</v>
      </c>
      <c r="D1454" s="28">
        <f t="shared" si="49"/>
        <v>12234.52</v>
      </c>
      <c r="E1454" s="28">
        <v>0</v>
      </c>
      <c r="F1454" s="28">
        <v>258.63750000000005</v>
      </c>
      <c r="G1454" s="28">
        <v>0</v>
      </c>
      <c r="U1454" s="237">
        <v>0</v>
      </c>
      <c r="V1454" s="237">
        <v>0</v>
      </c>
    </row>
    <row r="1455" spans="1:22" ht="14" hidden="1" x14ac:dyDescent="0.15">
      <c r="A1455" s="21">
        <v>45</v>
      </c>
      <c r="B1455" s="5">
        <v>45</v>
      </c>
      <c r="C1455" s="28">
        <f t="shared" si="49"/>
        <v>21220.14</v>
      </c>
      <c r="D1455" s="28">
        <f t="shared" si="49"/>
        <v>13691.49</v>
      </c>
      <c r="E1455" s="28">
        <v>0</v>
      </c>
      <c r="F1455" s="28">
        <v>258.63750000000005</v>
      </c>
      <c r="G1455" s="28">
        <v>0</v>
      </c>
      <c r="U1455" s="237">
        <v>0</v>
      </c>
      <c r="V1455" s="237">
        <v>0</v>
      </c>
    </row>
    <row r="1456" spans="1:22" ht="14" hidden="1" x14ac:dyDescent="0.15">
      <c r="A1456" s="21">
        <v>46</v>
      </c>
      <c r="B1456" s="5">
        <v>45</v>
      </c>
      <c r="C1456" s="28">
        <f t="shared" si="49"/>
        <v>21220.14</v>
      </c>
      <c r="D1456" s="28">
        <f t="shared" si="49"/>
        <v>13691.49</v>
      </c>
      <c r="E1456" s="28">
        <v>0</v>
      </c>
      <c r="F1456" s="28">
        <v>287.75312500000001</v>
      </c>
      <c r="G1456" s="28">
        <v>0</v>
      </c>
      <c r="U1456" s="237">
        <v>0</v>
      </c>
      <c r="V1456" s="237">
        <v>0</v>
      </c>
    </row>
    <row r="1457" spans="1:22" ht="14" hidden="1" x14ac:dyDescent="0.15">
      <c r="A1457" s="21">
        <v>47</v>
      </c>
      <c r="B1457" s="5">
        <v>45</v>
      </c>
      <c r="C1457" s="28">
        <f t="shared" si="49"/>
        <v>21220.14</v>
      </c>
      <c r="D1457" s="28">
        <f t="shared" si="49"/>
        <v>13691.49</v>
      </c>
      <c r="E1457" s="28">
        <v>0</v>
      </c>
      <c r="F1457" s="28">
        <v>287.75312500000001</v>
      </c>
      <c r="G1457" s="28">
        <v>0</v>
      </c>
      <c r="U1457" s="237">
        <v>0</v>
      </c>
      <c r="V1457" s="237">
        <v>0</v>
      </c>
    </row>
    <row r="1458" spans="1:22" ht="14" hidden="1" x14ac:dyDescent="0.15">
      <c r="A1458" s="21">
        <v>48</v>
      </c>
      <c r="B1458" s="5">
        <v>45</v>
      </c>
      <c r="C1458" s="28">
        <f t="shared" si="49"/>
        <v>21220.14</v>
      </c>
      <c r="D1458" s="28">
        <f t="shared" si="49"/>
        <v>13691.49</v>
      </c>
      <c r="E1458" s="28">
        <v>0</v>
      </c>
      <c r="F1458" s="28">
        <v>287.75312500000001</v>
      </c>
      <c r="G1458" s="28">
        <v>0</v>
      </c>
      <c r="U1458" s="237">
        <v>0</v>
      </c>
      <c r="V1458" s="237">
        <v>0</v>
      </c>
    </row>
    <row r="1459" spans="1:22" ht="14" hidden="1" x14ac:dyDescent="0.15">
      <c r="A1459" s="21">
        <v>49</v>
      </c>
      <c r="B1459" s="5">
        <v>45</v>
      </c>
      <c r="C1459" s="28">
        <f t="shared" si="49"/>
        <v>21220.14</v>
      </c>
      <c r="D1459" s="28">
        <f t="shared" si="49"/>
        <v>13691.49</v>
      </c>
      <c r="E1459" s="28">
        <v>0</v>
      </c>
      <c r="F1459" s="28">
        <v>287.75312500000001</v>
      </c>
      <c r="G1459" s="28">
        <v>0</v>
      </c>
      <c r="U1459" s="237">
        <v>0</v>
      </c>
      <c r="V1459" s="237">
        <v>0</v>
      </c>
    </row>
    <row r="1460" spans="1:22" ht="14" hidden="1" x14ac:dyDescent="0.15">
      <c r="A1460" s="21">
        <v>50</v>
      </c>
      <c r="B1460" s="5">
        <v>50</v>
      </c>
      <c r="C1460" s="28">
        <f t="shared" si="49"/>
        <v>24513.030000000002</v>
      </c>
      <c r="D1460" s="28">
        <f t="shared" si="49"/>
        <v>15815.2</v>
      </c>
      <c r="E1460" s="28">
        <v>0</v>
      </c>
      <c r="F1460" s="28">
        <v>287.75312500000001</v>
      </c>
      <c r="G1460" s="28">
        <v>0</v>
      </c>
      <c r="U1460" s="237">
        <v>0</v>
      </c>
      <c r="V1460" s="237">
        <v>0</v>
      </c>
    </row>
    <row r="1461" spans="1:22" ht="14" hidden="1" x14ac:dyDescent="0.15">
      <c r="A1461" s="21">
        <v>51</v>
      </c>
      <c r="B1461" s="5">
        <v>50</v>
      </c>
      <c r="C1461" s="28">
        <f t="shared" si="49"/>
        <v>24513.030000000002</v>
      </c>
      <c r="D1461" s="28">
        <f t="shared" si="49"/>
        <v>15815.2</v>
      </c>
      <c r="E1461" s="28">
        <v>0</v>
      </c>
      <c r="F1461" s="28">
        <v>321.10375000000005</v>
      </c>
      <c r="G1461" s="28">
        <v>0</v>
      </c>
      <c r="U1461" s="237">
        <v>0</v>
      </c>
      <c r="V1461" s="237">
        <v>0</v>
      </c>
    </row>
    <row r="1462" spans="1:22" ht="14" hidden="1" x14ac:dyDescent="0.15">
      <c r="A1462" s="21">
        <v>52</v>
      </c>
      <c r="B1462" s="5">
        <v>50</v>
      </c>
      <c r="C1462" s="28">
        <f t="shared" si="49"/>
        <v>24513.030000000002</v>
      </c>
      <c r="D1462" s="28">
        <f t="shared" si="49"/>
        <v>15815.2</v>
      </c>
      <c r="E1462" s="28">
        <v>0</v>
      </c>
      <c r="F1462" s="28">
        <v>321.10375000000005</v>
      </c>
      <c r="G1462" s="28">
        <v>0</v>
      </c>
      <c r="U1462" s="237">
        <v>0</v>
      </c>
      <c r="V1462" s="237">
        <v>0</v>
      </c>
    </row>
    <row r="1463" spans="1:22" ht="14" hidden="1" x14ac:dyDescent="0.15">
      <c r="A1463" s="21">
        <v>53</v>
      </c>
      <c r="B1463" s="5">
        <v>50</v>
      </c>
      <c r="C1463" s="28">
        <f t="shared" si="49"/>
        <v>24513.030000000002</v>
      </c>
      <c r="D1463" s="28">
        <f t="shared" si="49"/>
        <v>15815.2</v>
      </c>
      <c r="E1463" s="28">
        <v>0</v>
      </c>
      <c r="F1463" s="28">
        <v>321.10375000000005</v>
      </c>
      <c r="G1463" s="28">
        <v>0</v>
      </c>
      <c r="U1463" s="237">
        <v>0</v>
      </c>
      <c r="V1463" s="237">
        <v>0</v>
      </c>
    </row>
    <row r="1464" spans="1:22" ht="14" hidden="1" x14ac:dyDescent="0.15">
      <c r="A1464" s="21">
        <v>54</v>
      </c>
      <c r="B1464" s="5">
        <v>50</v>
      </c>
      <c r="C1464" s="28">
        <f t="shared" si="49"/>
        <v>24513.030000000002</v>
      </c>
      <c r="D1464" s="28">
        <f t="shared" si="49"/>
        <v>15815.2</v>
      </c>
      <c r="E1464" s="28">
        <v>0</v>
      </c>
      <c r="F1464" s="28">
        <v>321.10375000000005</v>
      </c>
      <c r="G1464" s="28">
        <v>0</v>
      </c>
      <c r="U1464" s="237">
        <v>0</v>
      </c>
      <c r="V1464" s="237">
        <v>0</v>
      </c>
    </row>
    <row r="1465" spans="1:22" ht="14" hidden="1" x14ac:dyDescent="0.15">
      <c r="A1465" s="21">
        <v>55</v>
      </c>
      <c r="B1465" s="239">
        <v>55</v>
      </c>
      <c r="C1465" s="28">
        <f t="shared" si="49"/>
        <v>27375.030000000002</v>
      </c>
      <c r="D1465" s="28">
        <f t="shared" si="49"/>
        <v>17663.84</v>
      </c>
      <c r="E1465" s="28">
        <v>0</v>
      </c>
      <c r="F1465" s="28">
        <v>321.10375000000005</v>
      </c>
      <c r="G1465" s="28">
        <v>0</v>
      </c>
      <c r="U1465" s="237">
        <v>0</v>
      </c>
      <c r="V1465" s="237">
        <v>0</v>
      </c>
    </row>
    <row r="1466" spans="1:22" ht="14" hidden="1" x14ac:dyDescent="0.15">
      <c r="A1466" s="21">
        <v>56</v>
      </c>
      <c r="B1466" s="239">
        <v>55</v>
      </c>
      <c r="C1466" s="28">
        <f t="shared" si="49"/>
        <v>27375.030000000002</v>
      </c>
      <c r="D1466" s="28">
        <f t="shared" si="49"/>
        <v>17663.84</v>
      </c>
      <c r="E1466" s="28">
        <v>0</v>
      </c>
      <c r="F1466" s="28">
        <v>358.00875000000008</v>
      </c>
      <c r="G1466" s="28">
        <v>0</v>
      </c>
      <c r="U1466" s="237">
        <v>0</v>
      </c>
      <c r="V1466" s="237">
        <v>0</v>
      </c>
    </row>
    <row r="1467" spans="1:22" ht="14" hidden="1" x14ac:dyDescent="0.15">
      <c r="A1467" s="21">
        <v>57</v>
      </c>
      <c r="B1467" s="239">
        <v>55</v>
      </c>
      <c r="C1467" s="28">
        <f t="shared" si="49"/>
        <v>27375.030000000002</v>
      </c>
      <c r="D1467" s="28">
        <f t="shared" si="49"/>
        <v>17663.84</v>
      </c>
      <c r="E1467" s="28">
        <v>0</v>
      </c>
      <c r="F1467" s="28">
        <v>358.00875000000008</v>
      </c>
      <c r="G1467" s="28">
        <v>0</v>
      </c>
      <c r="U1467" s="237">
        <v>0</v>
      </c>
      <c r="V1467" s="237">
        <v>0</v>
      </c>
    </row>
    <row r="1468" spans="1:22" ht="14" hidden="1" x14ac:dyDescent="0.15">
      <c r="A1468" s="21">
        <v>58</v>
      </c>
      <c r="B1468" s="239">
        <v>55</v>
      </c>
      <c r="C1468" s="28">
        <f t="shared" si="49"/>
        <v>27375.030000000002</v>
      </c>
      <c r="D1468" s="28">
        <f t="shared" si="49"/>
        <v>17663.84</v>
      </c>
      <c r="E1468" s="28">
        <v>0</v>
      </c>
      <c r="F1468" s="28">
        <v>358.00875000000008</v>
      </c>
      <c r="G1468" s="28">
        <v>0</v>
      </c>
      <c r="U1468" s="237">
        <v>0</v>
      </c>
      <c r="V1468" s="237">
        <v>0</v>
      </c>
    </row>
    <row r="1469" spans="1:22" ht="14" hidden="1" x14ac:dyDescent="0.15">
      <c r="A1469" s="21">
        <v>59</v>
      </c>
      <c r="B1469" s="239">
        <v>55</v>
      </c>
      <c r="C1469" s="28">
        <f t="shared" si="49"/>
        <v>27375.030000000002</v>
      </c>
      <c r="D1469" s="28">
        <f t="shared" si="49"/>
        <v>17663.84</v>
      </c>
      <c r="E1469" s="28">
        <v>0</v>
      </c>
      <c r="F1469" s="28">
        <v>358.00875000000008</v>
      </c>
      <c r="G1469" s="28">
        <v>0</v>
      </c>
      <c r="U1469" s="237">
        <v>0</v>
      </c>
      <c r="V1469" s="237">
        <v>0</v>
      </c>
    </row>
    <row r="1470" spans="1:22" ht="14" hidden="1" x14ac:dyDescent="0.15">
      <c r="A1470" s="21">
        <v>60</v>
      </c>
      <c r="B1470" s="239">
        <v>60</v>
      </c>
      <c r="C1470" s="28">
        <f t="shared" si="49"/>
        <v>29275.08</v>
      </c>
      <c r="D1470" s="28">
        <f t="shared" si="49"/>
        <v>18889.2</v>
      </c>
      <c r="E1470" s="28">
        <v>0</v>
      </c>
      <c r="F1470" s="28">
        <v>358.00875000000008</v>
      </c>
      <c r="G1470" s="28">
        <v>0</v>
      </c>
      <c r="U1470" s="237">
        <v>0</v>
      </c>
      <c r="V1470" s="237">
        <v>0</v>
      </c>
    </row>
    <row r="1471" spans="1:22" ht="14" hidden="1" x14ac:dyDescent="0.15">
      <c r="A1471" s="21">
        <v>61</v>
      </c>
      <c r="B1471" s="239">
        <v>61</v>
      </c>
      <c r="C1471" s="28">
        <f t="shared" si="49"/>
        <v>33082.6</v>
      </c>
      <c r="D1471" s="28">
        <f t="shared" si="49"/>
        <v>21345.22</v>
      </c>
      <c r="E1471" s="28">
        <v>0</v>
      </c>
      <c r="F1471" s="28">
        <v>382.58687500000008</v>
      </c>
      <c r="G1471" s="28">
        <v>0</v>
      </c>
      <c r="U1471" s="237">
        <v>0</v>
      </c>
      <c r="V1471" s="237">
        <v>0</v>
      </c>
    </row>
    <row r="1472" spans="1:22" ht="14" hidden="1" x14ac:dyDescent="0.15">
      <c r="A1472" s="21">
        <v>62</v>
      </c>
      <c r="B1472" s="239">
        <v>62</v>
      </c>
      <c r="C1472" s="28">
        <f t="shared" si="49"/>
        <v>36696.14</v>
      </c>
      <c r="D1472" s="28">
        <f t="shared" si="49"/>
        <v>23677.22</v>
      </c>
      <c r="E1472" s="28">
        <v>0</v>
      </c>
      <c r="F1472" s="28">
        <v>425.92000000000007</v>
      </c>
      <c r="G1472" s="28">
        <v>0</v>
      </c>
      <c r="U1472" s="237">
        <v>0</v>
      </c>
      <c r="V1472" s="237">
        <v>0</v>
      </c>
    </row>
    <row r="1473" spans="1:22" ht="14" hidden="1" x14ac:dyDescent="0.15">
      <c r="A1473" s="21">
        <v>63</v>
      </c>
      <c r="B1473" s="239">
        <v>63</v>
      </c>
      <c r="C1473" s="28">
        <f t="shared" si="49"/>
        <v>40574.15</v>
      </c>
      <c r="D1473" s="28">
        <f t="shared" si="49"/>
        <v>26178.29</v>
      </c>
      <c r="E1473" s="28">
        <v>0</v>
      </c>
      <c r="F1473" s="28">
        <v>473.03437500000013</v>
      </c>
      <c r="G1473" s="28">
        <v>0</v>
      </c>
      <c r="U1473" s="237">
        <v>0</v>
      </c>
      <c r="V1473" s="237">
        <v>0</v>
      </c>
    </row>
    <row r="1474" spans="1:22" ht="14" hidden="1" x14ac:dyDescent="0.15">
      <c r="A1474" s="21">
        <v>64</v>
      </c>
      <c r="B1474" s="239">
        <v>64</v>
      </c>
      <c r="C1474" s="28">
        <f t="shared" si="49"/>
        <v>44714.51</v>
      </c>
      <c r="D1474" s="28">
        <f t="shared" si="49"/>
        <v>28847.9</v>
      </c>
      <c r="E1474" s="28">
        <v>0</v>
      </c>
      <c r="F1474" s="28">
        <v>523.70312500000011</v>
      </c>
      <c r="G1474" s="28">
        <v>0</v>
      </c>
      <c r="U1474" s="237">
        <v>0</v>
      </c>
      <c r="V1474" s="237">
        <v>0</v>
      </c>
    </row>
    <row r="1475" spans="1:22" ht="14" hidden="1" x14ac:dyDescent="0.15">
      <c r="A1475" s="21">
        <v>65</v>
      </c>
      <c r="B1475" s="239">
        <v>65</v>
      </c>
      <c r="C1475" s="28">
        <f t="shared" si="49"/>
        <v>49117.75</v>
      </c>
      <c r="D1475" s="28">
        <f t="shared" si="49"/>
        <v>31690.29</v>
      </c>
      <c r="E1475" s="28">
        <v>0</v>
      </c>
      <c r="F1475" s="28">
        <v>578.30437500000005</v>
      </c>
      <c r="G1475" s="28">
        <v>0</v>
      </c>
      <c r="U1475" s="237">
        <v>0</v>
      </c>
      <c r="V1475" s="237">
        <v>0</v>
      </c>
    </row>
    <row r="1476" spans="1:22" ht="14" hidden="1" x14ac:dyDescent="0.15">
      <c r="A1476" s="21">
        <v>66</v>
      </c>
      <c r="B1476" s="239">
        <v>66</v>
      </c>
      <c r="C1476" s="28">
        <f t="shared" si="49"/>
        <v>53783.340000000004</v>
      </c>
      <c r="D1476" s="28">
        <f t="shared" si="49"/>
        <v>34698.04</v>
      </c>
      <c r="E1476" s="28">
        <v>0</v>
      </c>
      <c r="F1476" s="28">
        <v>636.6868750000001</v>
      </c>
      <c r="G1476" s="28">
        <v>0</v>
      </c>
      <c r="U1476" s="237">
        <v>0</v>
      </c>
      <c r="V1476" s="237">
        <v>0</v>
      </c>
    </row>
    <row r="1477" spans="1:22" ht="14" hidden="1" x14ac:dyDescent="0.15">
      <c r="A1477" s="21">
        <v>67</v>
      </c>
      <c r="B1477" s="239">
        <v>67</v>
      </c>
      <c r="C1477" s="28">
        <f t="shared" si="49"/>
        <v>58711.810000000005</v>
      </c>
      <c r="D1477" s="28">
        <f t="shared" si="49"/>
        <v>37880.160000000003</v>
      </c>
      <c r="E1477" s="28">
        <v>0</v>
      </c>
      <c r="F1477" s="28">
        <v>698.77500000000009</v>
      </c>
      <c r="G1477" s="28">
        <v>0</v>
      </c>
      <c r="U1477" s="237">
        <v>0</v>
      </c>
      <c r="V1477" s="237">
        <v>0</v>
      </c>
    </row>
    <row r="1478" spans="1:22" ht="14" hidden="1" x14ac:dyDescent="0.15">
      <c r="A1478" s="21">
        <v>68</v>
      </c>
      <c r="B1478" s="239">
        <v>68</v>
      </c>
      <c r="C1478" s="28">
        <f t="shared" si="49"/>
        <v>63902.100000000006</v>
      </c>
      <c r="D1478" s="28">
        <f t="shared" si="49"/>
        <v>41228.700000000004</v>
      </c>
      <c r="E1478" s="28">
        <v>0</v>
      </c>
      <c r="F1478" s="28">
        <v>764.79562500000009</v>
      </c>
      <c r="G1478" s="28">
        <v>0</v>
      </c>
      <c r="U1478" s="237">
        <v>0</v>
      </c>
      <c r="V1478" s="237">
        <v>0</v>
      </c>
    </row>
    <row r="1479" spans="1:22" ht="14" hidden="1" x14ac:dyDescent="0.15">
      <c r="A1479" s="21">
        <v>69</v>
      </c>
      <c r="B1479" s="239">
        <v>69</v>
      </c>
      <c r="C1479" s="28">
        <f t="shared" si="49"/>
        <v>69355.8</v>
      </c>
      <c r="D1479" s="28">
        <f t="shared" si="49"/>
        <v>44746.840000000004</v>
      </c>
      <c r="E1479" s="28">
        <v>0</v>
      </c>
      <c r="F1479" s="28">
        <v>834.37062500000013</v>
      </c>
      <c r="G1479" s="28">
        <v>0</v>
      </c>
      <c r="U1479" s="237">
        <v>0</v>
      </c>
      <c r="V1479" s="237">
        <v>0</v>
      </c>
    </row>
    <row r="1480" spans="1:22" ht="14" hidden="1" x14ac:dyDescent="0.15">
      <c r="A1480" s="21">
        <v>70</v>
      </c>
      <c r="B1480" s="239">
        <v>70</v>
      </c>
      <c r="C1480" s="28">
        <f t="shared" si="49"/>
        <v>75072.91</v>
      </c>
      <c r="D1480" s="28">
        <f t="shared" si="49"/>
        <v>48436.170000000006</v>
      </c>
      <c r="E1480" s="28">
        <v>0</v>
      </c>
      <c r="F1480" s="28">
        <v>907.80250000000012</v>
      </c>
      <c r="G1480" s="28">
        <v>0</v>
      </c>
      <c r="U1480" s="237">
        <v>0</v>
      </c>
      <c r="V1480" s="237">
        <v>0</v>
      </c>
    </row>
    <row r="1481" spans="1:22" ht="14" hidden="1" x14ac:dyDescent="0.15">
      <c r="A1481" s="21">
        <v>71</v>
      </c>
      <c r="B1481" s="239">
        <v>71</v>
      </c>
      <c r="C1481" s="28">
        <f t="shared" si="49"/>
        <v>81053.430000000008</v>
      </c>
      <c r="D1481" s="28">
        <f t="shared" si="49"/>
        <v>52294.04</v>
      </c>
      <c r="E1481" s="28">
        <v>0</v>
      </c>
      <c r="F1481" s="28">
        <v>984.94000000000017</v>
      </c>
      <c r="G1481" s="28">
        <v>0</v>
      </c>
      <c r="U1481" s="237">
        <v>0</v>
      </c>
      <c r="V1481" s="237">
        <v>0</v>
      </c>
    </row>
    <row r="1482" spans="1:22" ht="14" hidden="1" x14ac:dyDescent="0.15">
      <c r="A1482" s="21">
        <v>72</v>
      </c>
      <c r="B1482" s="239">
        <v>72</v>
      </c>
      <c r="C1482" s="28">
        <f t="shared" si="49"/>
        <v>87295.77</v>
      </c>
      <c r="D1482" s="28">
        <f t="shared" si="49"/>
        <v>56320.450000000004</v>
      </c>
      <c r="E1482" s="28">
        <v>0</v>
      </c>
      <c r="F1482" s="28">
        <v>1066.0100000000002</v>
      </c>
      <c r="G1482" s="28">
        <v>0</v>
      </c>
      <c r="U1482" s="237">
        <v>0</v>
      </c>
      <c r="V1482" s="237">
        <v>0</v>
      </c>
    </row>
    <row r="1483" spans="1:22" ht="14" hidden="1" x14ac:dyDescent="0.15">
      <c r="A1483" s="21">
        <v>73</v>
      </c>
      <c r="B1483" s="239">
        <v>73</v>
      </c>
      <c r="C1483" s="28">
        <f t="shared" si="49"/>
        <v>93803.64</v>
      </c>
      <c r="D1483" s="28">
        <f t="shared" si="49"/>
        <v>60518.05</v>
      </c>
      <c r="E1483" s="28">
        <v>0</v>
      </c>
      <c r="F1483" s="28">
        <v>1150.7100000000003</v>
      </c>
      <c r="G1483" s="28">
        <v>0</v>
      </c>
      <c r="U1483" s="237">
        <v>0</v>
      </c>
      <c r="V1483" s="237">
        <v>0</v>
      </c>
    </row>
    <row r="1484" spans="1:22" ht="14" hidden="1" x14ac:dyDescent="0.15">
      <c r="A1484" s="21">
        <v>74</v>
      </c>
      <c r="B1484" s="239">
        <v>74</v>
      </c>
      <c r="C1484" s="28">
        <f t="shared" si="49"/>
        <v>100568.56000000001</v>
      </c>
      <c r="D1484" s="28">
        <f t="shared" si="49"/>
        <v>64883.130000000005</v>
      </c>
      <c r="E1484" s="28">
        <v>0</v>
      </c>
      <c r="F1484" s="28">
        <v>1239.1912500000003</v>
      </c>
      <c r="G1484" s="28">
        <v>0</v>
      </c>
      <c r="U1484" s="237">
        <v>0</v>
      </c>
      <c r="V1484" s="237">
        <v>0</v>
      </c>
    </row>
    <row r="1485" spans="1:22" ht="14" hidden="1" x14ac:dyDescent="0.15">
      <c r="A1485" s="21">
        <v>75</v>
      </c>
      <c r="B1485" s="239">
        <v>75</v>
      </c>
      <c r="C1485" s="28">
        <f t="shared" si="49"/>
        <v>107600.07</v>
      </c>
      <c r="D1485" s="28">
        <f t="shared" si="49"/>
        <v>69422.05</v>
      </c>
      <c r="E1485" s="28">
        <v>0</v>
      </c>
      <c r="F1485" s="28">
        <v>1331.5293750000001</v>
      </c>
      <c r="G1485" s="28">
        <v>0</v>
      </c>
      <c r="U1485" s="237">
        <v>0</v>
      </c>
      <c r="V1485" s="237">
        <v>0</v>
      </c>
    </row>
    <row r="1486" spans="1:22" ht="14" hidden="1" x14ac:dyDescent="0.15">
      <c r="A1486" s="21">
        <v>76</v>
      </c>
      <c r="B1486" s="239">
        <v>75</v>
      </c>
      <c r="C1486" s="28">
        <f t="shared" si="49"/>
        <v>107600.07</v>
      </c>
      <c r="D1486" s="28">
        <f t="shared" si="49"/>
        <v>69422.05</v>
      </c>
      <c r="E1486" s="28">
        <v>0</v>
      </c>
      <c r="F1486" s="28">
        <v>1427.6487500000003</v>
      </c>
      <c r="G1486" s="28">
        <v>0</v>
      </c>
      <c r="U1486" s="237">
        <v>0</v>
      </c>
      <c r="V1486" s="237">
        <v>0</v>
      </c>
    </row>
    <row r="1487" spans="1:22" ht="14" hidden="1" x14ac:dyDescent="0.15">
      <c r="A1487" s="21">
        <v>77</v>
      </c>
      <c r="B1487" s="239">
        <v>75</v>
      </c>
      <c r="C1487" s="28">
        <f t="shared" si="49"/>
        <v>107600.07</v>
      </c>
      <c r="D1487" s="28">
        <f t="shared" si="49"/>
        <v>69422.05</v>
      </c>
      <c r="E1487" s="28">
        <v>0</v>
      </c>
      <c r="F1487" s="28">
        <v>1427.6487500000003</v>
      </c>
      <c r="G1487" s="28">
        <v>0</v>
      </c>
      <c r="U1487" s="237">
        <v>0</v>
      </c>
      <c r="V1487" s="237">
        <v>0</v>
      </c>
    </row>
    <row r="1488" spans="1:22" ht="14" hidden="1" x14ac:dyDescent="0.15">
      <c r="A1488" s="21">
        <v>78</v>
      </c>
      <c r="B1488" s="239">
        <v>75</v>
      </c>
      <c r="C1488" s="28">
        <f t="shared" si="49"/>
        <v>107600.07</v>
      </c>
      <c r="D1488" s="28">
        <f t="shared" si="49"/>
        <v>69422.05</v>
      </c>
      <c r="E1488" s="28">
        <v>0</v>
      </c>
      <c r="F1488" s="28">
        <v>1427.6487500000003</v>
      </c>
      <c r="G1488" s="28">
        <v>0</v>
      </c>
      <c r="U1488" s="237">
        <v>0</v>
      </c>
      <c r="V1488" s="237">
        <v>0</v>
      </c>
    </row>
    <row r="1489" spans="1:22" ht="14" hidden="1" x14ac:dyDescent="0.15">
      <c r="A1489" s="21">
        <v>79</v>
      </c>
      <c r="B1489" s="239">
        <v>75</v>
      </c>
      <c r="C1489" s="28">
        <f t="shared" si="49"/>
        <v>107600.07</v>
      </c>
      <c r="D1489" s="28">
        <f t="shared" si="49"/>
        <v>69422.05</v>
      </c>
      <c r="E1489" s="28">
        <v>0</v>
      </c>
      <c r="F1489" s="28">
        <v>1427.6487500000003</v>
      </c>
      <c r="G1489" s="28">
        <v>0</v>
      </c>
      <c r="U1489" s="237">
        <v>0</v>
      </c>
      <c r="V1489" s="237">
        <v>0</v>
      </c>
    </row>
    <row r="1490" spans="1:22" ht="14" hidden="1" x14ac:dyDescent="0.15">
      <c r="A1490" s="21">
        <v>80</v>
      </c>
      <c r="B1490" s="239">
        <v>75</v>
      </c>
      <c r="C1490" s="28">
        <f t="shared" si="49"/>
        <v>107600.07</v>
      </c>
      <c r="D1490" s="28">
        <f t="shared" si="49"/>
        <v>69422.05</v>
      </c>
      <c r="E1490" s="28">
        <v>0</v>
      </c>
      <c r="F1490" s="28">
        <v>1427.6487500000003</v>
      </c>
      <c r="G1490" s="28">
        <v>0</v>
      </c>
      <c r="U1490" s="237">
        <v>0</v>
      </c>
      <c r="V1490" s="237">
        <v>0</v>
      </c>
    </row>
    <row r="1491" spans="1:22" ht="14" hidden="1" x14ac:dyDescent="0.15">
      <c r="A1491" s="21">
        <v>81</v>
      </c>
      <c r="B1491" s="239">
        <v>75</v>
      </c>
      <c r="C1491" s="28">
        <f t="shared" si="49"/>
        <v>107600.07</v>
      </c>
      <c r="D1491" s="28">
        <f t="shared" si="49"/>
        <v>69422.05</v>
      </c>
      <c r="E1491" s="28">
        <v>0</v>
      </c>
      <c r="F1491" s="28">
        <v>1427.6487500000003</v>
      </c>
      <c r="G1491" s="28">
        <v>0</v>
      </c>
      <c r="U1491" s="237">
        <v>0</v>
      </c>
      <c r="V1491" s="237">
        <v>0</v>
      </c>
    </row>
    <row r="1492" spans="1:22" ht="14" hidden="1" x14ac:dyDescent="0.15">
      <c r="A1492" s="21">
        <v>82</v>
      </c>
      <c r="B1492" s="239">
        <v>75</v>
      </c>
      <c r="C1492" s="28">
        <f t="shared" si="49"/>
        <v>107600.07</v>
      </c>
      <c r="D1492" s="28">
        <f t="shared" si="49"/>
        <v>69422.05</v>
      </c>
      <c r="E1492" s="28">
        <v>0</v>
      </c>
      <c r="F1492" s="28">
        <v>1427.6487500000003</v>
      </c>
      <c r="G1492" s="28">
        <v>0</v>
      </c>
      <c r="U1492" s="237">
        <v>0</v>
      </c>
      <c r="V1492" s="237">
        <v>0</v>
      </c>
    </row>
    <row r="1493" spans="1:22" ht="14" hidden="1" x14ac:dyDescent="0.15">
      <c r="A1493" s="21">
        <v>83</v>
      </c>
      <c r="B1493" s="239">
        <v>75</v>
      </c>
      <c r="C1493" s="28">
        <f t="shared" ref="C1493:D1497" si="50">C970*$K$4</f>
        <v>107600.07</v>
      </c>
      <c r="D1493" s="28">
        <f t="shared" si="50"/>
        <v>69422.05</v>
      </c>
      <c r="E1493" s="28">
        <v>0</v>
      </c>
      <c r="F1493" s="28">
        <v>1427.6487500000003</v>
      </c>
      <c r="G1493" s="28">
        <v>0</v>
      </c>
      <c r="U1493" s="237">
        <v>0</v>
      </c>
      <c r="V1493" s="237">
        <v>0</v>
      </c>
    </row>
    <row r="1494" spans="1:22" ht="14" hidden="1" x14ac:dyDescent="0.15">
      <c r="A1494" s="21">
        <v>84</v>
      </c>
      <c r="B1494" s="239">
        <v>75</v>
      </c>
      <c r="C1494" s="28">
        <f t="shared" si="50"/>
        <v>107600.07</v>
      </c>
      <c r="D1494" s="28">
        <f t="shared" si="50"/>
        <v>69422.05</v>
      </c>
      <c r="E1494" s="28">
        <v>0</v>
      </c>
      <c r="F1494" s="28">
        <v>1427.6487500000003</v>
      </c>
      <c r="G1494" s="28">
        <v>0</v>
      </c>
      <c r="U1494" s="237">
        <v>0</v>
      </c>
      <c r="V1494" s="237">
        <v>0</v>
      </c>
    </row>
    <row r="1495" spans="1:22" ht="14" hidden="1" x14ac:dyDescent="0.15">
      <c r="A1495" s="21">
        <v>1</v>
      </c>
      <c r="B1495" s="240" t="s">
        <v>92</v>
      </c>
      <c r="C1495" s="28">
        <f t="shared" si="50"/>
        <v>5145.2400000000007</v>
      </c>
      <c r="D1495" s="28">
        <f t="shared" si="50"/>
        <v>3320.98</v>
      </c>
      <c r="E1495" s="28">
        <v>0</v>
      </c>
      <c r="F1495" s="28">
        <v>1427.6487500000003</v>
      </c>
      <c r="G1495" s="28">
        <v>0</v>
      </c>
      <c r="U1495" s="237">
        <v>0</v>
      </c>
      <c r="V1495" s="237">
        <v>0</v>
      </c>
    </row>
    <row r="1496" spans="1:22" ht="14" hidden="1" x14ac:dyDescent="0.15">
      <c r="A1496" s="21">
        <v>2</v>
      </c>
      <c r="B1496" s="240" t="s">
        <v>93</v>
      </c>
      <c r="C1496" s="28">
        <f t="shared" si="50"/>
        <v>8746.59</v>
      </c>
      <c r="D1496" s="28">
        <f t="shared" si="50"/>
        <v>5643.97</v>
      </c>
      <c r="E1496" s="28">
        <v>0</v>
      </c>
      <c r="F1496" s="28">
        <v>77.591250000000016</v>
      </c>
      <c r="G1496" s="28">
        <v>0</v>
      </c>
      <c r="U1496" s="237">
        <v>0</v>
      </c>
      <c r="V1496" s="237">
        <v>0</v>
      </c>
    </row>
    <row r="1497" spans="1:22" ht="14" hidden="1" x14ac:dyDescent="0.15">
      <c r="A1497" s="21">
        <v>3</v>
      </c>
      <c r="B1497" s="240" t="s">
        <v>94</v>
      </c>
      <c r="C1497" s="28">
        <f t="shared" si="50"/>
        <v>12346.35</v>
      </c>
      <c r="D1497" s="28">
        <f t="shared" si="50"/>
        <v>7968.02</v>
      </c>
      <c r="E1497" s="28">
        <v>0</v>
      </c>
      <c r="F1497" s="28">
        <v>131.89000000000001</v>
      </c>
      <c r="G1497" s="28">
        <v>0</v>
      </c>
      <c r="U1497" s="237">
        <v>0</v>
      </c>
      <c r="V1497" s="237">
        <v>0</v>
      </c>
    </row>
  </sheetData>
  <sheetProtection algorithmName="SHA-512" hashValue="yyjE63JxrUHMLm5htC+lpgc3lurgb6smZkPyW9h+E3fGAexSAp/5DF62G07oyPcrYpZ0dN271UPo+55FNWGULg==" saltValue="v09T9AfLyN0mFJVt+sVFqg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A1:T5 A76:T79 A6:A75 H6:T75 A225:T228 A155:A224 G155:T224 A375:T378 A305:A374 H305:T374 A975:T978 A905:A974 H905:T974 A1199:T1202 A1129:A1198 H1129:T1198 Z1:XFD1048576 A150:T154 A80:A149 C80:T149 A299:T304 A229:A298 C229:T298 A449:T454 A379:A448 C379:T448 A525:T529 A455:A524 C455:T524 A600:T604 A530:A599 C530:T599 A675:T679 A605:A674 C605:T674 A750:T754 A680:A749 C680:T749 A825:T829 A755:A824 C755:T824 A900:T904 A830:A899 C830:T899 A1049:T1053 A979:A1048 C979:T1048 A1124:T1128 A1054:A1123 C1054:T1123 A1273:T1277 A1203:A1272 C1203:T1272 A1348:T1352 A1278:A1347 C1278:T1347 A1423:T1427 A1353:A1422 C1353:T1422 A1498:T1048576 A1428:A1497 C1428:T1497">
    <cfRule type="containsText" dxfId="2" priority="2" operator="containsText" text="TRUE">
      <formula>NOT(ISERROR(SEARCH("TRUE",A1)))</formula>
    </cfRule>
    <cfRule type="containsText" dxfId="1" priority="3" operator="containsText" text="FALSE">
      <formula>NOT(ISERROR(SEARCH("FALSE",A1)))</formula>
    </cfRule>
  </conditionalFormatting>
  <conditionalFormatting sqref="U1:Y1048576">
    <cfRule type="containsText" dxfId="0" priority="1" operator="containsText" text="0">
      <formula>NOT(ISERROR(SEARCH("0",U1)))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 Health  Plan</vt:lpstr>
      <vt:lpstr>Global Elite Health  Plan</vt:lpstr>
      <vt:lpstr>Global Premier Health  Plan</vt:lpstr>
      <vt:lpstr>Global Select Health Plan</vt:lpstr>
      <vt:lpstr>Global Major Medical Health  Pl</vt:lpstr>
      <vt:lpstr>Resumen tarifas</vt:lpstr>
      <vt:lpstr>Tablas</vt:lpstr>
      <vt:lpstr>'Global Elite Health  Plan'!Print_Area</vt:lpstr>
      <vt:lpstr>'Global Major Medical Health  Pl'!Print_Area</vt:lpstr>
      <vt:lpstr>'Global Premier Health  Plan'!Print_Area</vt:lpstr>
      <vt:lpstr>'Global Select Health Plan'!Print_Area</vt:lpstr>
      <vt:lpstr>'Global Ultimate Health  Plan'!Print_Area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2022-12-06T19:43:28Z</cp:lastPrinted>
  <dcterms:created xsi:type="dcterms:W3CDTF">2005-02-05T20:47:31Z</dcterms:created>
  <dcterms:modified xsi:type="dcterms:W3CDTF">2022-12-06T20:06:20Z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2022-11-28T16:58:11Z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b0e1f21d-9946-44b4-a2dc-281628aa7e79</vt:lpwstr>
  </property>
  <property fmtid="{D5CDD505-2E9C-101B-9397-08002B2CF9AE}" pid="8" name="MSIP_Label_93e25554-eeb6-41c4-9f5c-5947e7b79532_ContentBits">
    <vt:lpwstr>0</vt:lpwstr>
  </property>
</Properties>
</file>