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 codeName="{296A6A55-71EF-3FAC-97E6-161027D96622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keting-luispacheco/Downloads/BIC/Bupa-Solutions/"/>
    </mc:Choice>
  </mc:AlternateContent>
  <xr:revisionPtr revIDLastSave="0" documentId="13_ncr:1_{F667AFA1-7EE4-FD48-8A11-BC6D0983033A}" xr6:coauthVersionLast="47" xr6:coauthVersionMax="47" xr10:uidLastSave="{00000000-0000-0000-0000-000000000000}"/>
  <bookViews>
    <workbookView xWindow="0" yWindow="500" windowWidth="33600" windowHeight="20500" tabRatio="286" xr2:uid="{00000000-000D-0000-FFFF-FFFF00000000}"/>
  </bookViews>
  <sheets>
    <sheet name="INGRESO DE DATOS" sheetId="6" r:id="rId1"/>
    <sheet name="Bupa MAX" sheetId="18" r:id="rId2"/>
    <sheet name="Tablas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8" l="1"/>
  <c r="K34" i="18" l="1"/>
  <c r="J34" i="18"/>
  <c r="I34" i="18"/>
  <c r="H34" i="18"/>
  <c r="G34" i="18"/>
  <c r="H33" i="18"/>
  <c r="I33" i="18"/>
  <c r="J33" i="18"/>
  <c r="K33" i="18"/>
  <c r="G33" i="18"/>
  <c r="F14" i="18"/>
  <c r="F12" i="18"/>
  <c r="K18" i="18"/>
  <c r="H18" i="18"/>
  <c r="J42" i="18" s="1"/>
  <c r="H16" i="18"/>
  <c r="K41" i="18" s="1"/>
  <c r="K16" i="18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D141" i="4"/>
  <c r="E141" i="4"/>
  <c r="F141" i="4"/>
  <c r="G141" i="4"/>
  <c r="H141" i="4"/>
  <c r="D142" i="4"/>
  <c r="E142" i="4"/>
  <c r="F142" i="4"/>
  <c r="G142" i="4"/>
  <c r="H142" i="4"/>
  <c r="D143" i="4"/>
  <c r="E143" i="4"/>
  <c r="F143" i="4"/>
  <c r="G143" i="4"/>
  <c r="H143" i="4"/>
  <c r="D144" i="4"/>
  <c r="G43" i="18" s="1"/>
  <c r="E144" i="4"/>
  <c r="H43" i="18" s="1"/>
  <c r="F144" i="4"/>
  <c r="I43" i="18" s="1"/>
  <c r="G144" i="4"/>
  <c r="J43" i="18" s="1"/>
  <c r="H144" i="4"/>
  <c r="K43" i="18" s="1"/>
  <c r="D145" i="4"/>
  <c r="G44" i="18" s="1"/>
  <c r="E145" i="4"/>
  <c r="H44" i="18" s="1"/>
  <c r="F145" i="4"/>
  <c r="I44" i="18" s="1"/>
  <c r="G145" i="4"/>
  <c r="J44" i="18" s="1"/>
  <c r="H145" i="4"/>
  <c r="K44" i="18" s="1"/>
  <c r="E78" i="4"/>
  <c r="F78" i="4"/>
  <c r="G78" i="4"/>
  <c r="H78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79" i="4"/>
  <c r="C80" i="4"/>
  <c r="C81" i="4"/>
  <c r="C82" i="4"/>
  <c r="C83" i="4"/>
  <c r="C84" i="4"/>
  <c r="C85" i="4"/>
  <c r="C78" i="4"/>
  <c r="H40" i="18" l="1"/>
  <c r="J31" i="18"/>
  <c r="H31" i="18"/>
  <c r="I41" i="18"/>
  <c r="I30" i="18"/>
  <c r="G41" i="18"/>
  <c r="K31" i="18"/>
  <c r="J41" i="18"/>
  <c r="I42" i="18"/>
  <c r="H41" i="18"/>
  <c r="K40" i="18"/>
  <c r="G42" i="18"/>
  <c r="J40" i="18"/>
  <c r="I31" i="18"/>
  <c r="H32" i="18"/>
  <c r="H42" i="18"/>
  <c r="G31" i="18"/>
  <c r="J32" i="18"/>
  <c r="I40" i="18"/>
  <c r="K32" i="18"/>
  <c r="J30" i="18"/>
  <c r="K30" i="18"/>
  <c r="I32" i="18"/>
  <c r="H30" i="18"/>
  <c r="G32" i="18"/>
  <c r="K42" i="18"/>
  <c r="H45" i="18" l="1"/>
  <c r="H47" i="18" s="1"/>
  <c r="H35" i="18"/>
  <c r="H37" i="18" s="1"/>
  <c r="I45" i="18"/>
  <c r="I48" i="18" s="1"/>
  <c r="J45" i="18"/>
  <c r="J47" i="18" s="1"/>
  <c r="K35" i="18"/>
  <c r="K37" i="18" s="1"/>
  <c r="J35" i="18"/>
  <c r="J37" i="18" s="1"/>
  <c r="I35" i="18"/>
  <c r="I37" i="18" s="1"/>
  <c r="K45" i="18"/>
  <c r="H48" i="18" l="1"/>
  <c r="J48" i="18"/>
  <c r="I47" i="18"/>
  <c r="K48" i="18"/>
  <c r="K47" i="18"/>
  <c r="D82" i="4" l="1"/>
  <c r="D80" i="4"/>
  <c r="D88" i="4"/>
  <c r="D96" i="4"/>
  <c r="D104" i="4"/>
  <c r="D112" i="4"/>
  <c r="D120" i="4"/>
  <c r="D128" i="4"/>
  <c r="D136" i="4"/>
  <c r="D81" i="4"/>
  <c r="D89" i="4"/>
  <c r="D97" i="4"/>
  <c r="D105" i="4"/>
  <c r="D113" i="4"/>
  <c r="D121" i="4"/>
  <c r="D129" i="4"/>
  <c r="D137" i="4"/>
  <c r="D90" i="4"/>
  <c r="D98" i="4"/>
  <c r="D106" i="4"/>
  <c r="D114" i="4"/>
  <c r="D122" i="4"/>
  <c r="D130" i="4"/>
  <c r="D138" i="4"/>
  <c r="D83" i="4"/>
  <c r="D91" i="4"/>
  <c r="D99" i="4"/>
  <c r="D107" i="4"/>
  <c r="D115" i="4"/>
  <c r="D123" i="4"/>
  <c r="D131" i="4"/>
  <c r="D139" i="4"/>
  <c r="D108" i="4"/>
  <c r="D140" i="4"/>
  <c r="D109" i="4"/>
  <c r="D86" i="4"/>
  <c r="D78" i="4"/>
  <c r="G40" i="18" s="1"/>
  <c r="G45" i="18" s="1"/>
  <c r="D100" i="4"/>
  <c r="D132" i="4"/>
  <c r="D101" i="4"/>
  <c r="D133" i="4"/>
  <c r="D110" i="4"/>
  <c r="D126" i="4"/>
  <c r="D79" i="4"/>
  <c r="D95" i="4"/>
  <c r="D111" i="4"/>
  <c r="D127" i="4"/>
  <c r="G30" i="18"/>
  <c r="G35" i="18" s="1"/>
  <c r="G37" i="18" s="1"/>
  <c r="D84" i="4"/>
  <c r="D116" i="4"/>
  <c r="D85" i="4"/>
  <c r="D117" i="4"/>
  <c r="D94" i="4"/>
  <c r="D118" i="4"/>
  <c r="D134" i="4"/>
  <c r="D87" i="4"/>
  <c r="D103" i="4"/>
  <c r="D119" i="4"/>
  <c r="D135" i="4"/>
  <c r="D92" i="4"/>
  <c r="D124" i="4"/>
  <c r="D93" i="4"/>
  <c r="D125" i="4"/>
  <c r="D102" i="4"/>
  <c r="G48" i="18" l="1"/>
  <c r="G4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GERENCIA GENERAL</author>
  </authors>
  <commentList>
    <comment ref="J14" authorId="0" shapeId="0" xr:uid="{00000000-0006-0000-0000-000001000000}">
      <text>
        <r>
          <rPr>
            <sz val="14"/>
            <color indexed="81"/>
            <rFont val="Arial"/>
            <family val="2"/>
          </rPr>
          <t>ELEGIBILIDAD:
Hijos menores de 24 años que sean solteros y estudiantes de tiempo completo</t>
        </r>
      </text>
    </comment>
    <comment ref="G16" authorId="0" shapeId="0" xr:uid="{00000000-0006-0000-0000-000002000000}">
      <text>
        <r>
          <rPr>
            <sz val="14"/>
            <color indexed="81"/>
            <rFont val="Arial"/>
            <family val="2"/>
          </rPr>
          <t xml:space="preserve">ELEGIBILIDAD:
Entre 18 y 70 años de edad
</t>
        </r>
      </text>
    </comment>
    <comment ref="J16" authorId="0" shapeId="0" xr:uid="{00000000-0006-0000-0000-000003000000}">
      <text>
        <r>
          <rPr>
            <sz val="14"/>
            <color indexed="81"/>
            <rFont val="Arial"/>
            <family val="2"/>
          </rPr>
          <t xml:space="preserve">ELEGIBILIDAD:
Entre 18 y 70 años de edad
</t>
        </r>
      </text>
    </comment>
  </commentList>
</comments>
</file>

<file path=xl/sharedStrings.xml><?xml version="1.0" encoding="utf-8"?>
<sst xmlns="http://schemas.openxmlformats.org/spreadsheetml/2006/main" count="101" uniqueCount="61">
  <si>
    <t>EDAD</t>
  </si>
  <si>
    <t>Hijos</t>
  </si>
  <si>
    <t>Transplante de organos</t>
  </si>
  <si>
    <t>Rider Comp. Maternidad</t>
  </si>
  <si>
    <t xml:space="preserve"> </t>
  </si>
  <si>
    <t>Hijo</t>
  </si>
  <si>
    <t>Hijos o más</t>
  </si>
  <si>
    <t>Prima de Titular :</t>
  </si>
  <si>
    <t>Prima de Cónyuge</t>
  </si>
  <si>
    <t>Primas Hijos :</t>
  </si>
  <si>
    <t>GRAN TOTAL :</t>
  </si>
  <si>
    <t>TOTAL PRIMA NETA :</t>
  </si>
  <si>
    <t>Prima Rider Complic. Maternidad</t>
  </si>
  <si>
    <t>Costo Administrativo Anual :</t>
  </si>
  <si>
    <t>Prima Rider Trasplante Organos</t>
  </si>
  <si>
    <t>GRAN TOTAL  (1ra Cuota) :</t>
  </si>
  <si>
    <t>GRAN TOTAL  (2da Cuota) :</t>
  </si>
  <si>
    <t>Tarifas Semestrales</t>
  </si>
  <si>
    <t>Tarifas Anuales</t>
  </si>
  <si>
    <t>TARIFAS ANUALES</t>
  </si>
  <si>
    <t>DW1</t>
  </si>
  <si>
    <t>DW2</t>
  </si>
  <si>
    <t>DW3</t>
  </si>
  <si>
    <t>DW4</t>
  </si>
  <si>
    <t>DW5</t>
  </si>
  <si>
    <t>DW6</t>
  </si>
  <si>
    <t xml:space="preserve">TARIFAS SEMESTRALES </t>
  </si>
  <si>
    <t>FACTOR SEMESTRAL :</t>
  </si>
  <si>
    <t>COMPLICACIONES DE MATERNIDAD</t>
  </si>
  <si>
    <t>TRASPLANTE DE ORGANOS</t>
  </si>
  <si>
    <t>PLAN 2</t>
  </si>
  <si>
    <t>PLAN 3</t>
  </si>
  <si>
    <t>PLAN 4</t>
  </si>
  <si>
    <t>PLAN 5</t>
  </si>
  <si>
    <t>PLAN 6</t>
  </si>
  <si>
    <t>Deducibles</t>
  </si>
  <si>
    <t>1. INGRESE LOS DATOS DEL PROPUESTO ASEGURADO :</t>
  </si>
  <si>
    <t>Nombre del Asegurado principal :</t>
  </si>
  <si>
    <t xml:space="preserve">Número de adultos en la póliza : </t>
  </si>
  <si>
    <t xml:space="preserve"> Edad del titular :</t>
  </si>
  <si>
    <t>Edad de cónyuge :</t>
  </si>
  <si>
    <t>Nombre de la Agencia :</t>
  </si>
  <si>
    <t>3. ESCOJA EL PRODUCTO PARA VISUALIZAR LA COTIZACION RESPECTIVA :</t>
  </si>
  <si>
    <t>Número de hijos en la póliza :</t>
  </si>
  <si>
    <t>2. INGRESE EL NOMBRE DE LA AGENCIA ASESORA :</t>
  </si>
  <si>
    <t>AGENCIA</t>
  </si>
  <si>
    <t>NOMBRE Y APELLIDO</t>
  </si>
  <si>
    <t>BUPA MAX</t>
  </si>
  <si>
    <t>Dentro o fuera del pais de residencia</t>
  </si>
  <si>
    <t>Este presupuesto solamente tiene carácter informativo y en ningún momento expresa compromiso legal para suministrarle cobertura de seguro. La emisión de una póliza de seguro Bupa está sujeta a todas las evaluaciones de riesgo por parte de Bupa y a la recepción de todos los pagos de prima requeridos.</t>
  </si>
  <si>
    <t>COTIZACION DE SEGURO MÉDICO</t>
  </si>
  <si>
    <t>BENEFICIOS</t>
  </si>
  <si>
    <t>COTIZACIÓN DE SEGURO MÉDICO</t>
  </si>
  <si>
    <t>Tarifas en US $ -  Válidas desde 01 Enero 2022</t>
  </si>
  <si>
    <t>Nombre del asegurado :</t>
  </si>
  <si>
    <t>Broker / Agente :</t>
  </si>
  <si>
    <t>Número de adultos en la póliza:</t>
  </si>
  <si>
    <t>Número hijos (menos 24 de años):</t>
  </si>
  <si>
    <t>Edad de Titular :</t>
  </si>
  <si>
    <t>Edad de Cónyuge:</t>
  </si>
  <si>
    <t xml:space="preserve">Fecha de cotización: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</si>
</sst>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300A]d&quot; de &quot;mmmm&quot; de &quot;yyyy;@"/>
    <numFmt numFmtId="166" formatCode="[$-409]d\-m\-yy\ h:mm\ AM/PM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8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4"/>
      <color theme="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rgb="FF000000"/>
      <name val="MS Reference Sans Serif"/>
      <family val="2"/>
    </font>
    <font>
      <sz val="10"/>
      <color rgb="FF000000"/>
      <name val="MS Reference Sans Serif"/>
      <family val="2"/>
    </font>
    <font>
      <sz val="10"/>
      <name val="Microsoft Sans Serif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63B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335B"/>
        <bgColor indexed="64"/>
      </patternFill>
    </fill>
    <fill>
      <patternFill patternType="solid">
        <fgColor rgb="FF00335B"/>
        <bgColor indexed="27"/>
      </patternFill>
    </fill>
    <fill>
      <patternFill patternType="solid">
        <fgColor rgb="FF0079C8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8">
    <xf numFmtId="0" fontId="0" fillId="0" borderId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3" fontId="14" fillId="0" borderId="0" applyFont="0" applyFill="0" applyBorder="0" applyAlignment="0" applyProtection="0"/>
    <xf numFmtId="0" fontId="17" fillId="0" borderId="0">
      <alignment vertical="top"/>
    </xf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>
      <alignment vertical="top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8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5" fillId="0" borderId="0" applyFont="0" applyFill="0" applyBorder="0" applyAlignment="0" applyProtection="0"/>
  </cellStyleXfs>
  <cellXfs count="140">
    <xf numFmtId="0" fontId="0" fillId="0" borderId="0" xfId="0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Protection="1"/>
    <xf numFmtId="0" fontId="15" fillId="0" borderId="0" xfId="0" applyFont="1" applyFill="1" applyBorder="1" applyProtection="1"/>
    <xf numFmtId="0" fontId="14" fillId="0" borderId="0" xfId="0" quotePrefix="1" applyFont="1" applyFill="1" applyBorder="1" applyProtection="1"/>
    <xf numFmtId="44" fontId="14" fillId="0" borderId="0" xfId="1" applyFont="1" applyFill="1" applyBorder="1" applyAlignment="1" applyProtection="1">
      <alignment horizontal="center"/>
    </xf>
    <xf numFmtId="44" fontId="14" fillId="0" borderId="1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3" xfId="0" applyFont="1" applyFill="1" applyBorder="1" applyProtection="1"/>
    <xf numFmtId="0" fontId="14" fillId="0" borderId="4" xfId="0" quotePrefix="1" applyFont="1" applyFill="1" applyBorder="1" applyProtection="1"/>
    <xf numFmtId="44" fontId="14" fillId="0" borderId="4" xfId="1" applyFont="1" applyFill="1" applyBorder="1" applyAlignment="1" applyProtection="1">
      <alignment horizontal="center"/>
    </xf>
    <xf numFmtId="44" fontId="14" fillId="0" borderId="5" xfId="1" applyFont="1" applyFill="1" applyBorder="1" applyAlignment="1" applyProtection="1">
      <alignment horizontal="center"/>
    </xf>
    <xf numFmtId="44" fontId="14" fillId="0" borderId="0" xfId="0" applyNumberFormat="1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44" fontId="14" fillId="3" borderId="0" xfId="1" applyFont="1" applyFill="1" applyBorder="1" applyAlignment="1" applyProtection="1">
      <alignment horizontal="center"/>
    </xf>
    <xf numFmtId="44" fontId="14" fillId="3" borderId="4" xfId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Border="1" applyAlignment="1" applyProtection="1">
      <alignment horizontal="right"/>
    </xf>
    <xf numFmtId="165" fontId="20" fillId="0" borderId="0" xfId="0" applyNumberFormat="1" applyFont="1" applyAlignment="1" applyProtection="1">
      <alignment horizontal="center"/>
    </xf>
    <xf numFmtId="0" fontId="21" fillId="0" borderId="0" xfId="0" applyFont="1" applyBorder="1" applyAlignment="1" applyProtection="1"/>
    <xf numFmtId="0" fontId="20" fillId="0" borderId="0" xfId="0" applyFont="1" applyBorder="1" applyProtection="1"/>
    <xf numFmtId="0" fontId="0" fillId="0" borderId="0" xfId="0" applyFont="1" applyProtection="1">
      <protection locked="0" hidden="1"/>
    </xf>
    <xf numFmtId="0" fontId="0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/>
    <xf numFmtId="0" fontId="22" fillId="0" borderId="0" xfId="0" applyFont="1" applyBorder="1" applyAlignment="1" applyProtection="1">
      <alignment horizontal="right"/>
      <protection hidden="1"/>
    </xf>
    <xf numFmtId="165" fontId="22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Protection="1">
      <protection locked="0"/>
    </xf>
    <xf numFmtId="0" fontId="25" fillId="0" borderId="0" xfId="0" applyFont="1" applyProtection="1">
      <protection locked="0" hidden="1"/>
    </xf>
    <xf numFmtId="0" fontId="24" fillId="0" borderId="0" xfId="0" applyFont="1" applyBorder="1" applyProtection="1">
      <protection hidden="1"/>
    </xf>
    <xf numFmtId="0" fontId="0" fillId="0" borderId="0" xfId="0" applyFont="1" applyBorder="1" applyProtection="1">
      <protection locked="0" hidden="1"/>
    </xf>
    <xf numFmtId="0" fontId="25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0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hidden="1"/>
    </xf>
    <xf numFmtId="0" fontId="15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9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 wrapText="1" shrinkToFi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9" fontId="29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30" fillId="0" borderId="0" xfId="0" applyFont="1" applyProtection="1"/>
    <xf numFmtId="0" fontId="32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44" fontId="31" fillId="0" borderId="0" xfId="0" applyNumberFormat="1" applyFont="1" applyFill="1" applyBorder="1" applyAlignment="1" applyProtection="1">
      <alignment vertical="center"/>
      <protection hidden="1"/>
    </xf>
    <xf numFmtId="44" fontId="31" fillId="0" borderId="0" xfId="0" applyNumberFormat="1" applyFont="1" applyBorder="1" applyAlignment="1" applyProtection="1">
      <alignment vertical="center"/>
      <protection hidden="1"/>
    </xf>
    <xf numFmtId="44" fontId="31" fillId="4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Protection="1"/>
    <xf numFmtId="0" fontId="20" fillId="0" borderId="10" xfId="0" applyFont="1" applyBorder="1" applyProtection="1"/>
    <xf numFmtId="0" fontId="20" fillId="0" borderId="11" xfId="0" applyFont="1" applyBorder="1" applyProtection="1"/>
    <xf numFmtId="0" fontId="20" fillId="0" borderId="12" xfId="0" applyFont="1" applyBorder="1" applyProtection="1"/>
    <xf numFmtId="0" fontId="20" fillId="0" borderId="13" xfId="0" applyFont="1" applyBorder="1" applyProtection="1"/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20" fillId="0" borderId="14" xfId="0" applyFont="1" applyBorder="1" applyProtection="1"/>
    <xf numFmtId="0" fontId="20" fillId="0" borderId="15" xfId="0" applyFont="1" applyBorder="1" applyProtection="1"/>
    <xf numFmtId="0" fontId="20" fillId="0" borderId="16" xfId="0" applyFont="1" applyBorder="1" applyProtection="1"/>
    <xf numFmtId="0" fontId="30" fillId="10" borderId="0" xfId="0" applyFont="1" applyFill="1" applyBorder="1" applyAlignment="1" applyProtection="1">
      <alignment horizontal="center"/>
      <protection locked="0"/>
    </xf>
    <xf numFmtId="43" fontId="19" fillId="5" borderId="17" xfId="387" applyNumberFormat="1" applyFont="1" applyFill="1" applyBorder="1" applyAlignment="1">
      <alignment vertical="center"/>
    </xf>
    <xf numFmtId="43" fontId="19" fillId="5" borderId="18" xfId="387" applyNumberFormat="1" applyFont="1" applyFill="1" applyBorder="1" applyAlignment="1">
      <alignment vertical="center"/>
    </xf>
    <xf numFmtId="166" fontId="0" fillId="0" borderId="0" xfId="0" applyNumberFormat="1" applyFont="1" applyBorder="1" applyAlignment="1" applyProtection="1">
      <protection hidden="1"/>
    </xf>
    <xf numFmtId="166" fontId="0" fillId="0" borderId="0" xfId="0" applyNumberFormat="1" applyFont="1" applyAlignment="1" applyProtection="1">
      <protection hidden="1"/>
    </xf>
    <xf numFmtId="0" fontId="36" fillId="0" borderId="0" xfId="0" applyFont="1" applyAlignment="1">
      <alignment horizontal="right" vertical="center" readingOrder="1"/>
    </xf>
    <xf numFmtId="0" fontId="29" fillId="0" borderId="0" xfId="0" applyFont="1" applyAlignment="1">
      <alignment horizontal="right" vertical="center" readingOrder="1"/>
    </xf>
    <xf numFmtId="0" fontId="37" fillId="0" borderId="0" xfId="0" applyFont="1" applyAlignment="1">
      <alignment horizontal="right" vertical="center" readingOrder="1"/>
    </xf>
    <xf numFmtId="0" fontId="38" fillId="0" borderId="0" xfId="0" applyFont="1" applyBorder="1" applyAlignment="1" applyProtection="1">
      <alignment horizontal="right"/>
      <protection hidden="1"/>
    </xf>
    <xf numFmtId="166" fontId="38" fillId="4" borderId="0" xfId="0" applyNumberFormat="1" applyFont="1" applyFill="1" applyBorder="1" applyAlignment="1" applyProtection="1">
      <protection hidden="1"/>
    </xf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left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vertical="center"/>
      <protection hidden="1"/>
    </xf>
    <xf numFmtId="44" fontId="33" fillId="0" borderId="0" xfId="0" applyNumberFormat="1" applyFont="1" applyFill="1" applyBorder="1" applyAlignment="1" applyProtection="1">
      <alignment vertical="center"/>
      <protection hidden="1"/>
    </xf>
    <xf numFmtId="44" fontId="26" fillId="9" borderId="0" xfId="0" applyNumberFormat="1" applyFont="1" applyFill="1" applyBorder="1" applyAlignment="1" applyProtection="1">
      <alignment vertical="center"/>
      <protection hidden="1"/>
    </xf>
    <xf numFmtId="44" fontId="27" fillId="9" borderId="0" xfId="0" applyNumberFormat="1" applyFont="1" applyFill="1" applyBorder="1" applyAlignment="1" applyProtection="1">
      <alignment horizontal="center" vertical="center"/>
      <protection hidden="1"/>
    </xf>
    <xf numFmtId="44" fontId="31" fillId="0" borderId="19" xfId="0" applyNumberFormat="1" applyFont="1" applyFill="1" applyBorder="1" applyAlignment="1" applyProtection="1">
      <alignment vertical="center"/>
      <protection hidden="1"/>
    </xf>
    <xf numFmtId="44" fontId="31" fillId="0" borderId="20" xfId="0" applyNumberFormat="1" applyFont="1" applyFill="1" applyBorder="1" applyAlignment="1" applyProtection="1">
      <alignment vertical="center"/>
      <protection hidden="1"/>
    </xf>
    <xf numFmtId="44" fontId="31" fillId="4" borderId="20" xfId="0" applyNumberFormat="1" applyFont="1" applyFill="1" applyBorder="1" applyAlignment="1" applyProtection="1">
      <alignment horizontal="center" vertical="center"/>
      <protection hidden="1"/>
    </xf>
    <xf numFmtId="44" fontId="31" fillId="0" borderId="21" xfId="0" applyNumberFormat="1" applyFont="1" applyFill="1" applyBorder="1" applyAlignment="1" applyProtection="1">
      <alignment vertical="center"/>
      <protection hidden="1"/>
    </xf>
    <xf numFmtId="44" fontId="31" fillId="0" borderId="22" xfId="0" applyNumberFormat="1" applyFont="1" applyBorder="1" applyAlignment="1" applyProtection="1">
      <alignment vertical="center"/>
      <protection hidden="1"/>
    </xf>
    <xf numFmtId="44" fontId="31" fillId="0" borderId="23" xfId="0" applyNumberFormat="1" applyFont="1" applyBorder="1" applyAlignment="1" applyProtection="1">
      <alignment vertical="center"/>
      <protection hidden="1"/>
    </xf>
    <xf numFmtId="44" fontId="31" fillId="4" borderId="23" xfId="0" applyNumberFormat="1" applyFont="1" applyFill="1" applyBorder="1" applyAlignment="1" applyProtection="1">
      <alignment horizontal="center" vertical="center"/>
      <protection hidden="1"/>
    </xf>
    <xf numFmtId="44" fontId="31" fillId="0" borderId="24" xfId="0" applyNumberFormat="1" applyFont="1" applyBorder="1" applyAlignment="1" applyProtection="1">
      <alignment vertical="center"/>
      <protection hidden="1"/>
    </xf>
    <xf numFmtId="44" fontId="31" fillId="0" borderId="25" xfId="0" applyNumberFormat="1" applyFont="1" applyFill="1" applyBorder="1" applyAlignment="1" applyProtection="1">
      <alignment vertical="center"/>
      <protection hidden="1"/>
    </xf>
    <xf numFmtId="44" fontId="31" fillId="0" borderId="26" xfId="0" applyNumberFormat="1" applyFont="1" applyFill="1" applyBorder="1" applyAlignment="1" applyProtection="1">
      <alignment vertical="center"/>
      <protection hidden="1"/>
    </xf>
    <xf numFmtId="44" fontId="31" fillId="0" borderId="25" xfId="0" applyNumberFormat="1" applyFont="1" applyBorder="1" applyAlignment="1" applyProtection="1">
      <alignment vertical="center"/>
      <protection hidden="1"/>
    </xf>
    <xf numFmtId="44" fontId="31" fillId="0" borderId="26" xfId="0" applyNumberFormat="1" applyFont="1" applyBorder="1" applyAlignment="1" applyProtection="1">
      <alignment vertical="center"/>
      <protection hidden="1"/>
    </xf>
    <xf numFmtId="44" fontId="33" fillId="0" borderId="25" xfId="0" applyNumberFormat="1" applyFont="1" applyFill="1" applyBorder="1" applyAlignment="1" applyProtection="1">
      <alignment vertical="center"/>
      <protection hidden="1"/>
    </xf>
    <xf numFmtId="44" fontId="33" fillId="0" borderId="26" xfId="0" applyNumberFormat="1" applyFont="1" applyFill="1" applyBorder="1" applyAlignment="1" applyProtection="1">
      <alignment vertical="center"/>
      <protection hidden="1"/>
    </xf>
    <xf numFmtId="44" fontId="26" fillId="8" borderId="27" xfId="0" applyNumberFormat="1" applyFont="1" applyFill="1" applyBorder="1" applyAlignment="1" applyProtection="1">
      <alignment vertical="center"/>
      <protection hidden="1"/>
    </xf>
    <xf numFmtId="44" fontId="26" fillId="8" borderId="28" xfId="0" applyNumberFormat="1" applyFont="1" applyFill="1" applyBorder="1" applyAlignment="1" applyProtection="1">
      <alignment vertical="center"/>
      <protection hidden="1"/>
    </xf>
    <xf numFmtId="44" fontId="27" fillId="8" borderId="28" xfId="0" applyNumberFormat="1" applyFont="1" applyFill="1" applyBorder="1" applyAlignment="1" applyProtection="1">
      <alignment horizontal="center" vertical="center"/>
      <protection hidden="1"/>
    </xf>
    <xf numFmtId="44" fontId="26" fillId="8" borderId="29" xfId="0" applyNumberFormat="1" applyFont="1" applyFill="1" applyBorder="1" applyAlignment="1" applyProtection="1">
      <alignment vertical="center"/>
      <protection hidden="1"/>
    </xf>
    <xf numFmtId="44" fontId="31" fillId="0" borderId="22" xfId="0" applyNumberFormat="1" applyFont="1" applyFill="1" applyBorder="1" applyAlignment="1" applyProtection="1">
      <alignment vertical="center"/>
      <protection hidden="1"/>
    </xf>
    <xf numFmtId="44" fontId="31" fillId="0" borderId="23" xfId="0" applyNumberFormat="1" applyFont="1" applyFill="1" applyBorder="1" applyAlignment="1" applyProtection="1">
      <alignment vertical="center"/>
      <protection hidden="1"/>
    </xf>
    <xf numFmtId="44" fontId="31" fillId="0" borderId="24" xfId="0" applyNumberFormat="1" applyFont="1" applyFill="1" applyBorder="1" applyAlignment="1" applyProtection="1">
      <alignment vertical="center"/>
      <protection hidden="1"/>
    </xf>
    <xf numFmtId="44" fontId="26" fillId="9" borderId="25" xfId="0" applyNumberFormat="1" applyFont="1" applyFill="1" applyBorder="1" applyAlignment="1" applyProtection="1">
      <alignment vertical="center"/>
      <protection hidden="1"/>
    </xf>
    <xf numFmtId="44" fontId="26" fillId="9" borderId="26" xfId="0" applyNumberFormat="1" applyFont="1" applyFill="1" applyBorder="1" applyAlignment="1" applyProtection="1">
      <alignment vertical="center"/>
      <protection hidden="1"/>
    </xf>
    <xf numFmtId="44" fontId="27" fillId="9" borderId="28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</xf>
    <xf numFmtId="0" fontId="30" fillId="10" borderId="0" xfId="0" applyFont="1" applyFill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hidden="1"/>
    </xf>
    <xf numFmtId="0" fontId="32" fillId="0" borderId="0" xfId="0" applyFont="1" applyBorder="1" applyAlignment="1">
      <alignment horizontal="center" vertical="center" wrapText="1"/>
    </xf>
    <xf numFmtId="0" fontId="39" fillId="11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7" fillId="6" borderId="0" xfId="0" applyFont="1" applyFill="1" applyBorder="1" applyAlignment="1" applyProtection="1">
      <alignment horizontal="center"/>
      <protection hidden="1"/>
    </xf>
    <xf numFmtId="0" fontId="26" fillId="6" borderId="0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</cellXfs>
  <cellStyles count="388">
    <cellStyle name="Comma" xfId="387" builtinId="3"/>
    <cellStyle name="Comma 10" xfId="385" xr:uid="{00000000-0005-0000-0000-000000000000}"/>
    <cellStyle name="Comma 2" xfId="362" xr:uid="{00000000-0005-0000-0000-000001000000}"/>
    <cellStyle name="Comma 2 10" xfId="29" xr:uid="{00000000-0005-0000-0000-000002000000}"/>
    <cellStyle name="Comma 2 100" xfId="296" xr:uid="{00000000-0005-0000-0000-000003000000}"/>
    <cellStyle name="Comma 2 101" xfId="299" xr:uid="{00000000-0005-0000-0000-000004000000}"/>
    <cellStyle name="Comma 2 102" xfId="302" xr:uid="{00000000-0005-0000-0000-000005000000}"/>
    <cellStyle name="Comma 2 103" xfId="305" xr:uid="{00000000-0005-0000-0000-000006000000}"/>
    <cellStyle name="Comma 2 104" xfId="308" xr:uid="{00000000-0005-0000-0000-000007000000}"/>
    <cellStyle name="Comma 2 105" xfId="311" xr:uid="{00000000-0005-0000-0000-000008000000}"/>
    <cellStyle name="Comma 2 106" xfId="314" xr:uid="{00000000-0005-0000-0000-000009000000}"/>
    <cellStyle name="Comma 2 107" xfId="317" xr:uid="{00000000-0005-0000-0000-00000A000000}"/>
    <cellStyle name="Comma 2 108" xfId="320" xr:uid="{00000000-0005-0000-0000-00000B000000}"/>
    <cellStyle name="Comma 2 109" xfId="323" xr:uid="{00000000-0005-0000-0000-00000C000000}"/>
    <cellStyle name="Comma 2 11" xfId="32" xr:uid="{00000000-0005-0000-0000-00000D000000}"/>
    <cellStyle name="Comma 2 110" xfId="326" xr:uid="{00000000-0005-0000-0000-00000E000000}"/>
    <cellStyle name="Comma 2 111" xfId="329" xr:uid="{00000000-0005-0000-0000-00000F000000}"/>
    <cellStyle name="Comma 2 112" xfId="332" xr:uid="{00000000-0005-0000-0000-000010000000}"/>
    <cellStyle name="Comma 2 113" xfId="335" xr:uid="{00000000-0005-0000-0000-000011000000}"/>
    <cellStyle name="Comma 2 114" xfId="338" xr:uid="{00000000-0005-0000-0000-000012000000}"/>
    <cellStyle name="Comma 2 115" xfId="341" xr:uid="{00000000-0005-0000-0000-000013000000}"/>
    <cellStyle name="Comma 2 116" xfId="344" xr:uid="{00000000-0005-0000-0000-000014000000}"/>
    <cellStyle name="Comma 2 117" xfId="347" xr:uid="{00000000-0005-0000-0000-000015000000}"/>
    <cellStyle name="Comma 2 118" xfId="350" xr:uid="{00000000-0005-0000-0000-000016000000}"/>
    <cellStyle name="Comma 2 119" xfId="353" xr:uid="{00000000-0005-0000-0000-000017000000}"/>
    <cellStyle name="Comma 2 12" xfId="35" xr:uid="{00000000-0005-0000-0000-000018000000}"/>
    <cellStyle name="Comma 2 120" xfId="356" xr:uid="{00000000-0005-0000-0000-000019000000}"/>
    <cellStyle name="Comma 2 13" xfId="38" xr:uid="{00000000-0005-0000-0000-00001A000000}"/>
    <cellStyle name="Comma 2 14" xfId="41" xr:uid="{00000000-0005-0000-0000-00001B000000}"/>
    <cellStyle name="Comma 2 15" xfId="44" xr:uid="{00000000-0005-0000-0000-00001C000000}"/>
    <cellStyle name="Comma 2 16" xfId="47" xr:uid="{00000000-0005-0000-0000-00001D000000}"/>
    <cellStyle name="Comma 2 17" xfId="50" xr:uid="{00000000-0005-0000-0000-00001E000000}"/>
    <cellStyle name="Comma 2 18" xfId="53" xr:uid="{00000000-0005-0000-0000-00001F000000}"/>
    <cellStyle name="Comma 2 19" xfId="56" xr:uid="{00000000-0005-0000-0000-000020000000}"/>
    <cellStyle name="Comma 2 2" xfId="5" xr:uid="{00000000-0005-0000-0000-000021000000}"/>
    <cellStyle name="Comma 2 20" xfId="59" xr:uid="{00000000-0005-0000-0000-000022000000}"/>
    <cellStyle name="Comma 2 21" xfId="62" xr:uid="{00000000-0005-0000-0000-000023000000}"/>
    <cellStyle name="Comma 2 22" xfId="65" xr:uid="{00000000-0005-0000-0000-000024000000}"/>
    <cellStyle name="Comma 2 23" xfId="68" xr:uid="{00000000-0005-0000-0000-000025000000}"/>
    <cellStyle name="Comma 2 24" xfId="71" xr:uid="{00000000-0005-0000-0000-000026000000}"/>
    <cellStyle name="Comma 2 25" xfId="74" xr:uid="{00000000-0005-0000-0000-000027000000}"/>
    <cellStyle name="Comma 2 26" xfId="77" xr:uid="{00000000-0005-0000-0000-000028000000}"/>
    <cellStyle name="Comma 2 27" xfId="80" xr:uid="{00000000-0005-0000-0000-000029000000}"/>
    <cellStyle name="Comma 2 28" xfId="83" xr:uid="{00000000-0005-0000-0000-00002A000000}"/>
    <cellStyle name="Comma 2 29" xfId="86" xr:uid="{00000000-0005-0000-0000-00002B000000}"/>
    <cellStyle name="Comma 2 3" xfId="8" xr:uid="{00000000-0005-0000-0000-00002C000000}"/>
    <cellStyle name="Comma 2 30" xfId="89" xr:uid="{00000000-0005-0000-0000-00002D000000}"/>
    <cellStyle name="Comma 2 31" xfId="92" xr:uid="{00000000-0005-0000-0000-00002E000000}"/>
    <cellStyle name="Comma 2 32" xfId="95" xr:uid="{00000000-0005-0000-0000-00002F000000}"/>
    <cellStyle name="Comma 2 33" xfId="98" xr:uid="{00000000-0005-0000-0000-000030000000}"/>
    <cellStyle name="Comma 2 34" xfId="101" xr:uid="{00000000-0005-0000-0000-000031000000}"/>
    <cellStyle name="Comma 2 35" xfId="104" xr:uid="{00000000-0005-0000-0000-000032000000}"/>
    <cellStyle name="Comma 2 36" xfId="107" xr:uid="{00000000-0005-0000-0000-000033000000}"/>
    <cellStyle name="Comma 2 37" xfId="110" xr:uid="{00000000-0005-0000-0000-000034000000}"/>
    <cellStyle name="Comma 2 38" xfId="113" xr:uid="{00000000-0005-0000-0000-000035000000}"/>
    <cellStyle name="Comma 2 39" xfId="116" xr:uid="{00000000-0005-0000-0000-000036000000}"/>
    <cellStyle name="Comma 2 4" xfId="11" xr:uid="{00000000-0005-0000-0000-000037000000}"/>
    <cellStyle name="Comma 2 40" xfId="119" xr:uid="{00000000-0005-0000-0000-000038000000}"/>
    <cellStyle name="Comma 2 41" xfId="122" xr:uid="{00000000-0005-0000-0000-000039000000}"/>
    <cellStyle name="Comma 2 42" xfId="125" xr:uid="{00000000-0005-0000-0000-00003A000000}"/>
    <cellStyle name="Comma 2 43" xfId="128" xr:uid="{00000000-0005-0000-0000-00003B000000}"/>
    <cellStyle name="Comma 2 44" xfId="131" xr:uid="{00000000-0005-0000-0000-00003C000000}"/>
    <cellStyle name="Comma 2 45" xfId="134" xr:uid="{00000000-0005-0000-0000-00003D000000}"/>
    <cellStyle name="Comma 2 46" xfId="137" xr:uid="{00000000-0005-0000-0000-00003E000000}"/>
    <cellStyle name="Comma 2 47" xfId="140" xr:uid="{00000000-0005-0000-0000-00003F000000}"/>
    <cellStyle name="Comma 2 48" xfId="143" xr:uid="{00000000-0005-0000-0000-000040000000}"/>
    <cellStyle name="Comma 2 49" xfId="146" xr:uid="{00000000-0005-0000-0000-000041000000}"/>
    <cellStyle name="Comma 2 5" xfId="14" xr:uid="{00000000-0005-0000-0000-000042000000}"/>
    <cellStyle name="Comma 2 50" xfId="149" xr:uid="{00000000-0005-0000-0000-000043000000}"/>
    <cellStyle name="Comma 2 51" xfId="152" xr:uid="{00000000-0005-0000-0000-000044000000}"/>
    <cellStyle name="Comma 2 52" xfId="154" xr:uid="{00000000-0005-0000-0000-000045000000}"/>
    <cellStyle name="Comma 2 53" xfId="156" xr:uid="{00000000-0005-0000-0000-000046000000}"/>
    <cellStyle name="Comma 2 54" xfId="159" xr:uid="{00000000-0005-0000-0000-000047000000}"/>
    <cellStyle name="Comma 2 55" xfId="162" xr:uid="{00000000-0005-0000-0000-000048000000}"/>
    <cellStyle name="Comma 2 56" xfId="165" xr:uid="{00000000-0005-0000-0000-000049000000}"/>
    <cellStyle name="Comma 2 57" xfId="168" xr:uid="{00000000-0005-0000-0000-00004A000000}"/>
    <cellStyle name="Comma 2 58" xfId="171" xr:uid="{00000000-0005-0000-0000-00004B000000}"/>
    <cellStyle name="Comma 2 59" xfId="174" xr:uid="{00000000-0005-0000-0000-00004C000000}"/>
    <cellStyle name="Comma 2 6" xfId="17" xr:uid="{00000000-0005-0000-0000-00004D000000}"/>
    <cellStyle name="Comma 2 60" xfId="177" xr:uid="{00000000-0005-0000-0000-00004E000000}"/>
    <cellStyle name="Comma 2 61" xfId="180" xr:uid="{00000000-0005-0000-0000-00004F000000}"/>
    <cellStyle name="Comma 2 62" xfId="183" xr:uid="{00000000-0005-0000-0000-000050000000}"/>
    <cellStyle name="Comma 2 63" xfId="186" xr:uid="{00000000-0005-0000-0000-000051000000}"/>
    <cellStyle name="Comma 2 64" xfId="188" xr:uid="{00000000-0005-0000-0000-000052000000}"/>
    <cellStyle name="Comma 2 65" xfId="191" xr:uid="{00000000-0005-0000-0000-000053000000}"/>
    <cellStyle name="Comma 2 66" xfId="194" xr:uid="{00000000-0005-0000-0000-000054000000}"/>
    <cellStyle name="Comma 2 67" xfId="197" xr:uid="{00000000-0005-0000-0000-000055000000}"/>
    <cellStyle name="Comma 2 68" xfId="200" xr:uid="{00000000-0005-0000-0000-000056000000}"/>
    <cellStyle name="Comma 2 69" xfId="203" xr:uid="{00000000-0005-0000-0000-000057000000}"/>
    <cellStyle name="Comma 2 7" xfId="20" xr:uid="{00000000-0005-0000-0000-000058000000}"/>
    <cellStyle name="Comma 2 70" xfId="206" xr:uid="{00000000-0005-0000-0000-000059000000}"/>
    <cellStyle name="Comma 2 71" xfId="209" xr:uid="{00000000-0005-0000-0000-00005A000000}"/>
    <cellStyle name="Comma 2 72" xfId="212" xr:uid="{00000000-0005-0000-0000-00005B000000}"/>
    <cellStyle name="Comma 2 73" xfId="215" xr:uid="{00000000-0005-0000-0000-00005C000000}"/>
    <cellStyle name="Comma 2 74" xfId="218" xr:uid="{00000000-0005-0000-0000-00005D000000}"/>
    <cellStyle name="Comma 2 75" xfId="221" xr:uid="{00000000-0005-0000-0000-00005E000000}"/>
    <cellStyle name="Comma 2 76" xfId="224" xr:uid="{00000000-0005-0000-0000-00005F000000}"/>
    <cellStyle name="Comma 2 77" xfId="227" xr:uid="{00000000-0005-0000-0000-000060000000}"/>
    <cellStyle name="Comma 2 78" xfId="230" xr:uid="{00000000-0005-0000-0000-000061000000}"/>
    <cellStyle name="Comma 2 79" xfId="233" xr:uid="{00000000-0005-0000-0000-000062000000}"/>
    <cellStyle name="Comma 2 8" xfId="23" xr:uid="{00000000-0005-0000-0000-000063000000}"/>
    <cellStyle name="Comma 2 80" xfId="236" xr:uid="{00000000-0005-0000-0000-000064000000}"/>
    <cellStyle name="Comma 2 81" xfId="239" xr:uid="{00000000-0005-0000-0000-000065000000}"/>
    <cellStyle name="Comma 2 82" xfId="242" xr:uid="{00000000-0005-0000-0000-000066000000}"/>
    <cellStyle name="Comma 2 83" xfId="245" xr:uid="{00000000-0005-0000-0000-000067000000}"/>
    <cellStyle name="Comma 2 84" xfId="248" xr:uid="{00000000-0005-0000-0000-000068000000}"/>
    <cellStyle name="Comma 2 85" xfId="251" xr:uid="{00000000-0005-0000-0000-000069000000}"/>
    <cellStyle name="Comma 2 86" xfId="254" xr:uid="{00000000-0005-0000-0000-00006A000000}"/>
    <cellStyle name="Comma 2 87" xfId="257" xr:uid="{00000000-0005-0000-0000-00006B000000}"/>
    <cellStyle name="Comma 2 88" xfId="260" xr:uid="{00000000-0005-0000-0000-00006C000000}"/>
    <cellStyle name="Comma 2 89" xfId="263" xr:uid="{00000000-0005-0000-0000-00006D000000}"/>
    <cellStyle name="Comma 2 9" xfId="26" xr:uid="{00000000-0005-0000-0000-00006E000000}"/>
    <cellStyle name="Comma 2 90" xfId="266" xr:uid="{00000000-0005-0000-0000-00006F000000}"/>
    <cellStyle name="Comma 2 91" xfId="269" xr:uid="{00000000-0005-0000-0000-000070000000}"/>
    <cellStyle name="Comma 2 92" xfId="272" xr:uid="{00000000-0005-0000-0000-000071000000}"/>
    <cellStyle name="Comma 2 93" xfId="275" xr:uid="{00000000-0005-0000-0000-000072000000}"/>
    <cellStyle name="Comma 2 94" xfId="278" xr:uid="{00000000-0005-0000-0000-000073000000}"/>
    <cellStyle name="Comma 2 95" xfId="281" xr:uid="{00000000-0005-0000-0000-000074000000}"/>
    <cellStyle name="Comma 2 96" xfId="284" xr:uid="{00000000-0005-0000-0000-000075000000}"/>
    <cellStyle name="Comma 2 97" xfId="287" xr:uid="{00000000-0005-0000-0000-000076000000}"/>
    <cellStyle name="Comma 2 98" xfId="290" xr:uid="{00000000-0005-0000-0000-000077000000}"/>
    <cellStyle name="Comma 2 99" xfId="293" xr:uid="{00000000-0005-0000-0000-000078000000}"/>
    <cellStyle name="Comma 3" xfId="360" xr:uid="{00000000-0005-0000-0000-000079000000}"/>
    <cellStyle name="Comma 4" xfId="365" xr:uid="{00000000-0005-0000-0000-00007A000000}"/>
    <cellStyle name="Comma 5" xfId="369" xr:uid="{00000000-0005-0000-0000-00007B000000}"/>
    <cellStyle name="Comma 6" xfId="373" xr:uid="{00000000-0005-0000-0000-00007C000000}"/>
    <cellStyle name="Comma 7" xfId="376" xr:uid="{00000000-0005-0000-0000-00007D000000}"/>
    <cellStyle name="Comma 8" xfId="379" xr:uid="{00000000-0005-0000-0000-00007E000000}"/>
    <cellStyle name="Comma 9" xfId="382" xr:uid="{00000000-0005-0000-0000-00007F000000}"/>
    <cellStyle name="Currency" xfId="1" builtinId="4"/>
    <cellStyle name="Currency 10" xfId="25" xr:uid="{00000000-0005-0000-0000-000080000000}"/>
    <cellStyle name="Currency 100" xfId="292" xr:uid="{00000000-0005-0000-0000-000081000000}"/>
    <cellStyle name="Currency 101" xfId="295" xr:uid="{00000000-0005-0000-0000-000082000000}"/>
    <cellStyle name="Currency 102" xfId="298" xr:uid="{00000000-0005-0000-0000-000083000000}"/>
    <cellStyle name="Currency 103" xfId="301" xr:uid="{00000000-0005-0000-0000-000084000000}"/>
    <cellStyle name="Currency 104" xfId="304" xr:uid="{00000000-0005-0000-0000-000085000000}"/>
    <cellStyle name="Currency 105" xfId="307" xr:uid="{00000000-0005-0000-0000-000086000000}"/>
    <cellStyle name="Currency 106" xfId="310" xr:uid="{00000000-0005-0000-0000-000087000000}"/>
    <cellStyle name="Currency 107" xfId="313" xr:uid="{00000000-0005-0000-0000-000088000000}"/>
    <cellStyle name="Currency 108" xfId="316" xr:uid="{00000000-0005-0000-0000-000089000000}"/>
    <cellStyle name="Currency 109" xfId="319" xr:uid="{00000000-0005-0000-0000-00008A000000}"/>
    <cellStyle name="Currency 11" xfId="28" xr:uid="{00000000-0005-0000-0000-00008B000000}"/>
    <cellStyle name="Currency 110" xfId="322" xr:uid="{00000000-0005-0000-0000-00008C000000}"/>
    <cellStyle name="Currency 111" xfId="325" xr:uid="{00000000-0005-0000-0000-00008D000000}"/>
    <cellStyle name="Currency 112" xfId="328" xr:uid="{00000000-0005-0000-0000-00008E000000}"/>
    <cellStyle name="Currency 113" xfId="331" xr:uid="{00000000-0005-0000-0000-00008F000000}"/>
    <cellStyle name="Currency 114" xfId="334" xr:uid="{00000000-0005-0000-0000-000090000000}"/>
    <cellStyle name="Currency 115" xfId="337" xr:uid="{00000000-0005-0000-0000-000091000000}"/>
    <cellStyle name="Currency 116" xfId="340" xr:uid="{00000000-0005-0000-0000-000092000000}"/>
    <cellStyle name="Currency 117" xfId="343" xr:uid="{00000000-0005-0000-0000-000093000000}"/>
    <cellStyle name="Currency 118" xfId="346" xr:uid="{00000000-0005-0000-0000-000094000000}"/>
    <cellStyle name="Currency 119" xfId="349" xr:uid="{00000000-0005-0000-0000-000095000000}"/>
    <cellStyle name="Currency 12" xfId="31" xr:uid="{00000000-0005-0000-0000-000096000000}"/>
    <cellStyle name="Currency 120" xfId="352" xr:uid="{00000000-0005-0000-0000-000097000000}"/>
    <cellStyle name="Currency 121" xfId="355" xr:uid="{00000000-0005-0000-0000-000098000000}"/>
    <cellStyle name="Currency 122" xfId="374" xr:uid="{00000000-0005-0000-0000-000099000000}"/>
    <cellStyle name="Currency 123" xfId="380" xr:uid="{00000000-0005-0000-0000-00009A000000}"/>
    <cellStyle name="Currency 13" xfId="34" xr:uid="{00000000-0005-0000-0000-00009B000000}"/>
    <cellStyle name="Currency 14" xfId="37" xr:uid="{00000000-0005-0000-0000-00009C000000}"/>
    <cellStyle name="Currency 15" xfId="40" xr:uid="{00000000-0005-0000-0000-00009D000000}"/>
    <cellStyle name="Currency 16" xfId="43" xr:uid="{00000000-0005-0000-0000-00009E000000}"/>
    <cellStyle name="Currency 17" xfId="46" xr:uid="{00000000-0005-0000-0000-00009F000000}"/>
    <cellStyle name="Currency 18" xfId="49" xr:uid="{00000000-0005-0000-0000-0000A0000000}"/>
    <cellStyle name="Currency 19" xfId="52" xr:uid="{00000000-0005-0000-0000-0000A1000000}"/>
    <cellStyle name="Currency 2" xfId="4" xr:uid="{00000000-0005-0000-0000-0000A2000000}"/>
    <cellStyle name="Currency 20" xfId="55" xr:uid="{00000000-0005-0000-0000-0000A3000000}"/>
    <cellStyle name="Currency 21" xfId="58" xr:uid="{00000000-0005-0000-0000-0000A4000000}"/>
    <cellStyle name="Currency 22" xfId="61" xr:uid="{00000000-0005-0000-0000-0000A5000000}"/>
    <cellStyle name="Currency 23" xfId="64" xr:uid="{00000000-0005-0000-0000-0000A6000000}"/>
    <cellStyle name="Currency 24" xfId="67" xr:uid="{00000000-0005-0000-0000-0000A7000000}"/>
    <cellStyle name="Currency 25" xfId="70" xr:uid="{00000000-0005-0000-0000-0000A8000000}"/>
    <cellStyle name="Currency 26" xfId="73" xr:uid="{00000000-0005-0000-0000-0000A9000000}"/>
    <cellStyle name="Currency 27" xfId="76" xr:uid="{00000000-0005-0000-0000-0000AA000000}"/>
    <cellStyle name="Currency 28" xfId="79" xr:uid="{00000000-0005-0000-0000-0000AB000000}"/>
    <cellStyle name="Currency 29" xfId="82" xr:uid="{00000000-0005-0000-0000-0000AC000000}"/>
    <cellStyle name="Currency 3" xfId="2" xr:uid="{00000000-0005-0000-0000-0000AD000000}"/>
    <cellStyle name="Currency 30" xfId="85" xr:uid="{00000000-0005-0000-0000-0000AE000000}"/>
    <cellStyle name="Currency 31" xfId="88" xr:uid="{00000000-0005-0000-0000-0000AF000000}"/>
    <cellStyle name="Currency 32" xfId="91" xr:uid="{00000000-0005-0000-0000-0000B0000000}"/>
    <cellStyle name="Currency 33" xfId="94" xr:uid="{00000000-0005-0000-0000-0000B1000000}"/>
    <cellStyle name="Currency 34" xfId="97" xr:uid="{00000000-0005-0000-0000-0000B2000000}"/>
    <cellStyle name="Currency 35" xfId="100" xr:uid="{00000000-0005-0000-0000-0000B3000000}"/>
    <cellStyle name="Currency 36" xfId="103" xr:uid="{00000000-0005-0000-0000-0000B4000000}"/>
    <cellStyle name="Currency 37" xfId="106" xr:uid="{00000000-0005-0000-0000-0000B5000000}"/>
    <cellStyle name="Currency 38" xfId="109" xr:uid="{00000000-0005-0000-0000-0000B6000000}"/>
    <cellStyle name="Currency 39" xfId="112" xr:uid="{00000000-0005-0000-0000-0000B7000000}"/>
    <cellStyle name="Currency 4" xfId="7" xr:uid="{00000000-0005-0000-0000-0000B8000000}"/>
    <cellStyle name="Currency 40" xfId="115" xr:uid="{00000000-0005-0000-0000-0000B9000000}"/>
    <cellStyle name="Currency 41" xfId="118" xr:uid="{00000000-0005-0000-0000-0000BA000000}"/>
    <cellStyle name="Currency 42" xfId="121" xr:uid="{00000000-0005-0000-0000-0000BB000000}"/>
    <cellStyle name="Currency 43" xfId="124" xr:uid="{00000000-0005-0000-0000-0000BC000000}"/>
    <cellStyle name="Currency 44" xfId="127" xr:uid="{00000000-0005-0000-0000-0000BD000000}"/>
    <cellStyle name="Currency 45" xfId="130" xr:uid="{00000000-0005-0000-0000-0000BE000000}"/>
    <cellStyle name="Currency 46" xfId="133" xr:uid="{00000000-0005-0000-0000-0000BF000000}"/>
    <cellStyle name="Currency 47" xfId="136" xr:uid="{00000000-0005-0000-0000-0000C0000000}"/>
    <cellStyle name="Currency 48" xfId="139" xr:uid="{00000000-0005-0000-0000-0000C1000000}"/>
    <cellStyle name="Currency 49" xfId="142" xr:uid="{00000000-0005-0000-0000-0000C2000000}"/>
    <cellStyle name="Currency 5" xfId="10" xr:uid="{00000000-0005-0000-0000-0000C3000000}"/>
    <cellStyle name="Currency 50" xfId="145" xr:uid="{00000000-0005-0000-0000-0000C4000000}"/>
    <cellStyle name="Currency 51" xfId="148" xr:uid="{00000000-0005-0000-0000-0000C5000000}"/>
    <cellStyle name="Currency 52" xfId="151" xr:uid="{00000000-0005-0000-0000-0000C6000000}"/>
    <cellStyle name="Currency 53" xfId="361" xr:uid="{00000000-0005-0000-0000-0000C7000000}"/>
    <cellStyle name="Currency 54" xfId="366" xr:uid="{00000000-0005-0000-0000-0000C8000000}"/>
    <cellStyle name="Currency 55" xfId="158" xr:uid="{00000000-0005-0000-0000-0000C9000000}"/>
    <cellStyle name="Currency 56" xfId="161" xr:uid="{00000000-0005-0000-0000-0000CA000000}"/>
    <cellStyle name="Currency 57" xfId="164" xr:uid="{00000000-0005-0000-0000-0000CB000000}"/>
    <cellStyle name="Currency 58" xfId="167" xr:uid="{00000000-0005-0000-0000-0000CC000000}"/>
    <cellStyle name="Currency 59" xfId="170" xr:uid="{00000000-0005-0000-0000-0000CD000000}"/>
    <cellStyle name="Currency 6" xfId="13" xr:uid="{00000000-0005-0000-0000-0000CE000000}"/>
    <cellStyle name="Currency 60" xfId="173" xr:uid="{00000000-0005-0000-0000-0000CF000000}"/>
    <cellStyle name="Currency 61" xfId="176" xr:uid="{00000000-0005-0000-0000-0000D0000000}"/>
    <cellStyle name="Currency 62" xfId="179" xr:uid="{00000000-0005-0000-0000-0000D1000000}"/>
    <cellStyle name="Currency 63" xfId="182" xr:uid="{00000000-0005-0000-0000-0000D2000000}"/>
    <cellStyle name="Currency 64" xfId="185" xr:uid="{00000000-0005-0000-0000-0000D3000000}"/>
    <cellStyle name="Currency 65" xfId="370" xr:uid="{00000000-0005-0000-0000-0000D4000000}"/>
    <cellStyle name="Currency 66" xfId="190" xr:uid="{00000000-0005-0000-0000-0000D5000000}"/>
    <cellStyle name="Currency 67" xfId="193" xr:uid="{00000000-0005-0000-0000-0000D6000000}"/>
    <cellStyle name="Currency 68" xfId="196" xr:uid="{00000000-0005-0000-0000-0000D7000000}"/>
    <cellStyle name="Currency 69" xfId="199" xr:uid="{00000000-0005-0000-0000-0000D8000000}"/>
    <cellStyle name="Currency 7" xfId="16" xr:uid="{00000000-0005-0000-0000-0000D9000000}"/>
    <cellStyle name="Currency 70" xfId="202" xr:uid="{00000000-0005-0000-0000-0000DA000000}"/>
    <cellStyle name="Currency 71" xfId="205" xr:uid="{00000000-0005-0000-0000-0000DB000000}"/>
    <cellStyle name="Currency 72" xfId="208" xr:uid="{00000000-0005-0000-0000-0000DC000000}"/>
    <cellStyle name="Currency 73" xfId="211" xr:uid="{00000000-0005-0000-0000-0000DD000000}"/>
    <cellStyle name="Currency 74" xfId="214" xr:uid="{00000000-0005-0000-0000-0000DE000000}"/>
    <cellStyle name="Currency 75" xfId="217" xr:uid="{00000000-0005-0000-0000-0000DF000000}"/>
    <cellStyle name="Currency 76" xfId="220" xr:uid="{00000000-0005-0000-0000-0000E0000000}"/>
    <cellStyle name="Currency 77" xfId="223" xr:uid="{00000000-0005-0000-0000-0000E1000000}"/>
    <cellStyle name="Currency 78" xfId="226" xr:uid="{00000000-0005-0000-0000-0000E2000000}"/>
    <cellStyle name="Currency 79" xfId="229" xr:uid="{00000000-0005-0000-0000-0000E3000000}"/>
    <cellStyle name="Currency 8" xfId="19" xr:uid="{00000000-0005-0000-0000-0000E4000000}"/>
    <cellStyle name="Currency 80" xfId="232" xr:uid="{00000000-0005-0000-0000-0000E5000000}"/>
    <cellStyle name="Currency 81" xfId="235" xr:uid="{00000000-0005-0000-0000-0000E6000000}"/>
    <cellStyle name="Currency 82" xfId="238" xr:uid="{00000000-0005-0000-0000-0000E7000000}"/>
    <cellStyle name="Currency 83" xfId="241" xr:uid="{00000000-0005-0000-0000-0000E8000000}"/>
    <cellStyle name="Currency 84" xfId="244" xr:uid="{00000000-0005-0000-0000-0000E9000000}"/>
    <cellStyle name="Currency 85" xfId="247" xr:uid="{00000000-0005-0000-0000-0000EA000000}"/>
    <cellStyle name="Currency 86" xfId="250" xr:uid="{00000000-0005-0000-0000-0000EB000000}"/>
    <cellStyle name="Currency 87" xfId="253" xr:uid="{00000000-0005-0000-0000-0000EC000000}"/>
    <cellStyle name="Currency 88" xfId="256" xr:uid="{00000000-0005-0000-0000-0000ED000000}"/>
    <cellStyle name="Currency 89" xfId="259" xr:uid="{00000000-0005-0000-0000-0000EE000000}"/>
    <cellStyle name="Currency 9" xfId="22" xr:uid="{00000000-0005-0000-0000-0000EF000000}"/>
    <cellStyle name="Currency 90" xfId="262" xr:uid="{00000000-0005-0000-0000-0000F0000000}"/>
    <cellStyle name="Currency 91" xfId="265" xr:uid="{00000000-0005-0000-0000-0000F1000000}"/>
    <cellStyle name="Currency 92" xfId="268" xr:uid="{00000000-0005-0000-0000-0000F2000000}"/>
    <cellStyle name="Currency 93" xfId="271" xr:uid="{00000000-0005-0000-0000-0000F3000000}"/>
    <cellStyle name="Currency 94" xfId="274" xr:uid="{00000000-0005-0000-0000-0000F4000000}"/>
    <cellStyle name="Currency 95" xfId="277" xr:uid="{00000000-0005-0000-0000-0000F5000000}"/>
    <cellStyle name="Currency 96" xfId="280" xr:uid="{00000000-0005-0000-0000-0000F6000000}"/>
    <cellStyle name="Currency 97" xfId="283" xr:uid="{00000000-0005-0000-0000-0000F7000000}"/>
    <cellStyle name="Currency 98" xfId="286" xr:uid="{00000000-0005-0000-0000-0000F8000000}"/>
    <cellStyle name="Currency 99" xfId="289" xr:uid="{00000000-0005-0000-0000-0000F9000000}"/>
    <cellStyle name="Normal" xfId="0" builtinId="0"/>
    <cellStyle name="Normal 10" xfId="384" xr:uid="{00000000-0005-0000-0000-0000FD000000}"/>
    <cellStyle name="Normal 2" xfId="357" xr:uid="{00000000-0005-0000-0000-0000FE000000}"/>
    <cellStyle name="Normal 2 10" xfId="27" xr:uid="{00000000-0005-0000-0000-0000FF000000}"/>
    <cellStyle name="Normal 2 100" xfId="294" xr:uid="{00000000-0005-0000-0000-000000010000}"/>
    <cellStyle name="Normal 2 101" xfId="297" xr:uid="{00000000-0005-0000-0000-000001010000}"/>
    <cellStyle name="Normal 2 102" xfId="300" xr:uid="{00000000-0005-0000-0000-000002010000}"/>
    <cellStyle name="Normal 2 103" xfId="303" xr:uid="{00000000-0005-0000-0000-000003010000}"/>
    <cellStyle name="Normal 2 104" xfId="306" xr:uid="{00000000-0005-0000-0000-000004010000}"/>
    <cellStyle name="Normal 2 105" xfId="309" xr:uid="{00000000-0005-0000-0000-000005010000}"/>
    <cellStyle name="Normal 2 106" xfId="312" xr:uid="{00000000-0005-0000-0000-000006010000}"/>
    <cellStyle name="Normal 2 107" xfId="315" xr:uid="{00000000-0005-0000-0000-000007010000}"/>
    <cellStyle name="Normal 2 108" xfId="318" xr:uid="{00000000-0005-0000-0000-000008010000}"/>
    <cellStyle name="Normal 2 109" xfId="321" xr:uid="{00000000-0005-0000-0000-000009010000}"/>
    <cellStyle name="Normal 2 11" xfId="30" xr:uid="{00000000-0005-0000-0000-00000A010000}"/>
    <cellStyle name="Normal 2 110" xfId="324" xr:uid="{00000000-0005-0000-0000-00000B010000}"/>
    <cellStyle name="Normal 2 111" xfId="327" xr:uid="{00000000-0005-0000-0000-00000C010000}"/>
    <cellStyle name="Normal 2 112" xfId="330" xr:uid="{00000000-0005-0000-0000-00000D010000}"/>
    <cellStyle name="Normal 2 113" xfId="333" xr:uid="{00000000-0005-0000-0000-00000E010000}"/>
    <cellStyle name="Normal 2 114" xfId="336" xr:uid="{00000000-0005-0000-0000-00000F010000}"/>
    <cellStyle name="Normal 2 115" xfId="339" xr:uid="{00000000-0005-0000-0000-000010010000}"/>
    <cellStyle name="Normal 2 116" xfId="342" xr:uid="{00000000-0005-0000-0000-000011010000}"/>
    <cellStyle name="Normal 2 117" xfId="345" xr:uid="{00000000-0005-0000-0000-000012010000}"/>
    <cellStyle name="Normal 2 118" xfId="348" xr:uid="{00000000-0005-0000-0000-000013010000}"/>
    <cellStyle name="Normal 2 119" xfId="351" xr:uid="{00000000-0005-0000-0000-000014010000}"/>
    <cellStyle name="Normal 2 12" xfId="33" xr:uid="{00000000-0005-0000-0000-000015010000}"/>
    <cellStyle name="Normal 2 120" xfId="354" xr:uid="{00000000-0005-0000-0000-000016010000}"/>
    <cellStyle name="Normal 2 13" xfId="36" xr:uid="{00000000-0005-0000-0000-000017010000}"/>
    <cellStyle name="Normal 2 14" xfId="39" xr:uid="{00000000-0005-0000-0000-000018010000}"/>
    <cellStyle name="Normal 2 15" xfId="42" xr:uid="{00000000-0005-0000-0000-000019010000}"/>
    <cellStyle name="Normal 2 16" xfId="45" xr:uid="{00000000-0005-0000-0000-00001A010000}"/>
    <cellStyle name="Normal 2 17" xfId="48" xr:uid="{00000000-0005-0000-0000-00001B010000}"/>
    <cellStyle name="Normal 2 18" xfId="51" xr:uid="{00000000-0005-0000-0000-00001C010000}"/>
    <cellStyle name="Normal 2 19" xfId="54" xr:uid="{00000000-0005-0000-0000-00001D010000}"/>
    <cellStyle name="Normal 2 2" xfId="3" xr:uid="{00000000-0005-0000-0000-00001E010000}"/>
    <cellStyle name="Normal 2 2 2" xfId="377" xr:uid="{00000000-0005-0000-0000-00001F010000}"/>
    <cellStyle name="Normal 2 20" xfId="57" xr:uid="{00000000-0005-0000-0000-000020010000}"/>
    <cellStyle name="Normal 2 21" xfId="60" xr:uid="{00000000-0005-0000-0000-000021010000}"/>
    <cellStyle name="Normal 2 22" xfId="63" xr:uid="{00000000-0005-0000-0000-000022010000}"/>
    <cellStyle name="Normal 2 23" xfId="66" xr:uid="{00000000-0005-0000-0000-000023010000}"/>
    <cellStyle name="Normal 2 24" xfId="69" xr:uid="{00000000-0005-0000-0000-000024010000}"/>
    <cellStyle name="Normal 2 25" xfId="72" xr:uid="{00000000-0005-0000-0000-000025010000}"/>
    <cellStyle name="Normal 2 26" xfId="75" xr:uid="{00000000-0005-0000-0000-000026010000}"/>
    <cellStyle name="Normal 2 27" xfId="78" xr:uid="{00000000-0005-0000-0000-000027010000}"/>
    <cellStyle name="Normal 2 28" xfId="81" xr:uid="{00000000-0005-0000-0000-000028010000}"/>
    <cellStyle name="Normal 2 29" xfId="84" xr:uid="{00000000-0005-0000-0000-000029010000}"/>
    <cellStyle name="Normal 2 3" xfId="6" xr:uid="{00000000-0005-0000-0000-00002A010000}"/>
    <cellStyle name="Normal 2 30" xfId="87" xr:uid="{00000000-0005-0000-0000-00002B010000}"/>
    <cellStyle name="Normal 2 31" xfId="90" xr:uid="{00000000-0005-0000-0000-00002C010000}"/>
    <cellStyle name="Normal 2 32" xfId="93" xr:uid="{00000000-0005-0000-0000-00002D010000}"/>
    <cellStyle name="Normal 2 33" xfId="96" xr:uid="{00000000-0005-0000-0000-00002E010000}"/>
    <cellStyle name="Normal 2 34" xfId="99" xr:uid="{00000000-0005-0000-0000-00002F010000}"/>
    <cellStyle name="Normal 2 35" xfId="102" xr:uid="{00000000-0005-0000-0000-000030010000}"/>
    <cellStyle name="Normal 2 36" xfId="105" xr:uid="{00000000-0005-0000-0000-000031010000}"/>
    <cellStyle name="Normal 2 37" xfId="108" xr:uid="{00000000-0005-0000-0000-000032010000}"/>
    <cellStyle name="Normal 2 38" xfId="111" xr:uid="{00000000-0005-0000-0000-000033010000}"/>
    <cellStyle name="Normal 2 39" xfId="114" xr:uid="{00000000-0005-0000-0000-000034010000}"/>
    <cellStyle name="Normal 2 4" xfId="9" xr:uid="{00000000-0005-0000-0000-000035010000}"/>
    <cellStyle name="Normal 2 40" xfId="117" xr:uid="{00000000-0005-0000-0000-000036010000}"/>
    <cellStyle name="Normal 2 41" xfId="120" xr:uid="{00000000-0005-0000-0000-000037010000}"/>
    <cellStyle name="Normal 2 42" xfId="123" xr:uid="{00000000-0005-0000-0000-000038010000}"/>
    <cellStyle name="Normal 2 43" xfId="126" xr:uid="{00000000-0005-0000-0000-000039010000}"/>
    <cellStyle name="Normal 2 44" xfId="129" xr:uid="{00000000-0005-0000-0000-00003A010000}"/>
    <cellStyle name="Normal 2 45" xfId="132" xr:uid="{00000000-0005-0000-0000-00003B010000}"/>
    <cellStyle name="Normal 2 46" xfId="135" xr:uid="{00000000-0005-0000-0000-00003C010000}"/>
    <cellStyle name="Normal 2 47" xfId="138" xr:uid="{00000000-0005-0000-0000-00003D010000}"/>
    <cellStyle name="Normal 2 48" xfId="141" xr:uid="{00000000-0005-0000-0000-00003E010000}"/>
    <cellStyle name="Normal 2 49" xfId="144" xr:uid="{00000000-0005-0000-0000-00003F010000}"/>
    <cellStyle name="Normal 2 5" xfId="12" xr:uid="{00000000-0005-0000-0000-000040010000}"/>
    <cellStyle name="Normal 2 50" xfId="147" xr:uid="{00000000-0005-0000-0000-000041010000}"/>
    <cellStyle name="Normal 2 51" xfId="150" xr:uid="{00000000-0005-0000-0000-000042010000}"/>
    <cellStyle name="Normal 2 52" xfId="153" xr:uid="{00000000-0005-0000-0000-000043010000}"/>
    <cellStyle name="Normal 2 53" xfId="155" xr:uid="{00000000-0005-0000-0000-000044010000}"/>
    <cellStyle name="Normal 2 54" xfId="157" xr:uid="{00000000-0005-0000-0000-000045010000}"/>
    <cellStyle name="Normal 2 55" xfId="160" xr:uid="{00000000-0005-0000-0000-000046010000}"/>
    <cellStyle name="Normal 2 56" xfId="163" xr:uid="{00000000-0005-0000-0000-000047010000}"/>
    <cellStyle name="Normal 2 57" xfId="166" xr:uid="{00000000-0005-0000-0000-000048010000}"/>
    <cellStyle name="Normal 2 58" xfId="169" xr:uid="{00000000-0005-0000-0000-000049010000}"/>
    <cellStyle name="Normal 2 59" xfId="172" xr:uid="{00000000-0005-0000-0000-00004A010000}"/>
    <cellStyle name="Normal 2 6" xfId="15" xr:uid="{00000000-0005-0000-0000-00004B010000}"/>
    <cellStyle name="Normal 2 60" xfId="175" xr:uid="{00000000-0005-0000-0000-00004C010000}"/>
    <cellStyle name="Normal 2 61" xfId="178" xr:uid="{00000000-0005-0000-0000-00004D010000}"/>
    <cellStyle name="Normal 2 62" xfId="181" xr:uid="{00000000-0005-0000-0000-00004E010000}"/>
    <cellStyle name="Normal 2 63" xfId="184" xr:uid="{00000000-0005-0000-0000-00004F010000}"/>
    <cellStyle name="Normal 2 64" xfId="187" xr:uid="{00000000-0005-0000-0000-000050010000}"/>
    <cellStyle name="Normal 2 65" xfId="189" xr:uid="{00000000-0005-0000-0000-000051010000}"/>
    <cellStyle name="Normal 2 66" xfId="192" xr:uid="{00000000-0005-0000-0000-000052010000}"/>
    <cellStyle name="Normal 2 67" xfId="195" xr:uid="{00000000-0005-0000-0000-000053010000}"/>
    <cellStyle name="Normal 2 68" xfId="198" xr:uid="{00000000-0005-0000-0000-000054010000}"/>
    <cellStyle name="Normal 2 69" xfId="201" xr:uid="{00000000-0005-0000-0000-000055010000}"/>
    <cellStyle name="Normal 2 7" xfId="18" xr:uid="{00000000-0005-0000-0000-000056010000}"/>
    <cellStyle name="Normal 2 70" xfId="204" xr:uid="{00000000-0005-0000-0000-000057010000}"/>
    <cellStyle name="Normal 2 71" xfId="207" xr:uid="{00000000-0005-0000-0000-000058010000}"/>
    <cellStyle name="Normal 2 72" xfId="210" xr:uid="{00000000-0005-0000-0000-000059010000}"/>
    <cellStyle name="Normal 2 73" xfId="213" xr:uid="{00000000-0005-0000-0000-00005A010000}"/>
    <cellStyle name="Normal 2 74" xfId="216" xr:uid="{00000000-0005-0000-0000-00005B010000}"/>
    <cellStyle name="Normal 2 75" xfId="219" xr:uid="{00000000-0005-0000-0000-00005C010000}"/>
    <cellStyle name="Normal 2 76" xfId="222" xr:uid="{00000000-0005-0000-0000-00005D010000}"/>
    <cellStyle name="Normal 2 77" xfId="225" xr:uid="{00000000-0005-0000-0000-00005E010000}"/>
    <cellStyle name="Normal 2 78" xfId="228" xr:uid="{00000000-0005-0000-0000-00005F010000}"/>
    <cellStyle name="Normal 2 79" xfId="231" xr:uid="{00000000-0005-0000-0000-000060010000}"/>
    <cellStyle name="Normal 2 8" xfId="21" xr:uid="{00000000-0005-0000-0000-000061010000}"/>
    <cellStyle name="Normal 2 80" xfId="234" xr:uid="{00000000-0005-0000-0000-000062010000}"/>
    <cellStyle name="Normal 2 81" xfId="237" xr:uid="{00000000-0005-0000-0000-000063010000}"/>
    <cellStyle name="Normal 2 82" xfId="240" xr:uid="{00000000-0005-0000-0000-000064010000}"/>
    <cellStyle name="Normal 2 83" xfId="243" xr:uid="{00000000-0005-0000-0000-000065010000}"/>
    <cellStyle name="Normal 2 84" xfId="246" xr:uid="{00000000-0005-0000-0000-000066010000}"/>
    <cellStyle name="Normal 2 85" xfId="249" xr:uid="{00000000-0005-0000-0000-000067010000}"/>
    <cellStyle name="Normal 2 86" xfId="252" xr:uid="{00000000-0005-0000-0000-000068010000}"/>
    <cellStyle name="Normal 2 87" xfId="255" xr:uid="{00000000-0005-0000-0000-000069010000}"/>
    <cellStyle name="Normal 2 88" xfId="258" xr:uid="{00000000-0005-0000-0000-00006A010000}"/>
    <cellStyle name="Normal 2 89" xfId="261" xr:uid="{00000000-0005-0000-0000-00006B010000}"/>
    <cellStyle name="Normal 2 9" xfId="24" xr:uid="{00000000-0005-0000-0000-00006C010000}"/>
    <cellStyle name="Normal 2 90" xfId="264" xr:uid="{00000000-0005-0000-0000-00006D010000}"/>
    <cellStyle name="Normal 2 91" xfId="267" xr:uid="{00000000-0005-0000-0000-00006E010000}"/>
    <cellStyle name="Normal 2 92" xfId="270" xr:uid="{00000000-0005-0000-0000-00006F010000}"/>
    <cellStyle name="Normal 2 93" xfId="273" xr:uid="{00000000-0005-0000-0000-000070010000}"/>
    <cellStyle name="Normal 2 94" xfId="276" xr:uid="{00000000-0005-0000-0000-000071010000}"/>
    <cellStyle name="Normal 2 95" xfId="279" xr:uid="{00000000-0005-0000-0000-000072010000}"/>
    <cellStyle name="Normal 2 96" xfId="282" xr:uid="{00000000-0005-0000-0000-000073010000}"/>
    <cellStyle name="Normal 2 97" xfId="285" xr:uid="{00000000-0005-0000-0000-000074010000}"/>
    <cellStyle name="Normal 2 98" xfId="288" xr:uid="{00000000-0005-0000-0000-000075010000}"/>
    <cellStyle name="Normal 2 99" xfId="291" xr:uid="{00000000-0005-0000-0000-000076010000}"/>
    <cellStyle name="Normal 3" xfId="358" xr:uid="{00000000-0005-0000-0000-000077010000}"/>
    <cellStyle name="Normal 4" xfId="363" xr:uid="{00000000-0005-0000-0000-000078010000}"/>
    <cellStyle name="Normal 5" xfId="367" xr:uid="{00000000-0005-0000-0000-000079010000}"/>
    <cellStyle name="Normal 6" xfId="371" xr:uid="{00000000-0005-0000-0000-00007A010000}"/>
    <cellStyle name="Normal 7" xfId="375" xr:uid="{00000000-0005-0000-0000-00007B010000}"/>
    <cellStyle name="Normal 8" xfId="378" xr:uid="{00000000-0005-0000-0000-00007C010000}"/>
    <cellStyle name="Normal 9" xfId="381" xr:uid="{00000000-0005-0000-0000-00007D010000}"/>
    <cellStyle name="Percent 2" xfId="359" xr:uid="{00000000-0005-0000-0000-00007E010000}"/>
    <cellStyle name="Percent 3" xfId="364" xr:uid="{00000000-0005-0000-0000-00007F010000}"/>
    <cellStyle name="Percent 4" xfId="368" xr:uid="{00000000-0005-0000-0000-000080010000}"/>
    <cellStyle name="Percent 5" xfId="372" xr:uid="{00000000-0005-0000-0000-000081010000}"/>
    <cellStyle name="Percent 6" xfId="383" xr:uid="{00000000-0005-0000-0000-000082010000}"/>
    <cellStyle name="Percent 7" xfId="386" xr:uid="{00000000-0005-0000-0000-000083010000}"/>
  </cellStyles>
  <dxfs count="11"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79C8"/>
      <color rgb="FF0078D2"/>
      <color rgb="FF33CCCC"/>
      <color rgb="FFB1B3B4"/>
      <color rgb="FF007A3D"/>
      <color rgb="FF00335B"/>
      <color rgb="FF939905"/>
      <color rgb="FF008789"/>
      <color rgb="FFAE99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G$22"/>
</file>

<file path=xl/ctrlProps/ctrlProp2.xml><?xml version="1.0" encoding="utf-8"?>
<formControlPr xmlns="http://schemas.microsoft.com/office/spreadsheetml/2009/9/main" objectType="CheckBox" checked="Checked" fmlaLink="$G$2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Bupa MAX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1257299</xdr:colOff>
      <xdr:row>22</xdr:row>
      <xdr:rowOff>132556</xdr:rowOff>
    </xdr:from>
    <xdr:to>
      <xdr:col>9</xdr:col>
      <xdr:colOff>1338399</xdr:colOff>
      <xdr:row>28</xdr:row>
      <xdr:rowOff>200956</xdr:rowOff>
    </xdr:to>
    <xdr:sp macro="" textlink="">
      <xdr:nvSpPr>
        <xdr:cNvPr id="6" name="Oval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1747499" y="4971256"/>
          <a:ext cx="1440000" cy="1440000"/>
        </a:xfrm>
        <a:prstGeom prst="ellipse">
          <a:avLst/>
        </a:prstGeom>
        <a:solidFill>
          <a:srgbClr val="0079C8"/>
        </a:solidFill>
        <a:ln>
          <a:solidFill>
            <a:schemeClr val="bg1"/>
          </a:solidFill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600" b="0" i="0" u="none" strike="noStrike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/>
              <a:cs typeface="Arial"/>
            </a:rPr>
            <a:t>COTIZAR</a:t>
          </a:r>
        </a:p>
      </xdr:txBody>
    </xdr:sp>
    <xdr:clientData/>
  </xdr:twoCellAnchor>
  <xdr:twoCellAnchor>
    <xdr:from>
      <xdr:col>7</xdr:col>
      <xdr:colOff>815185</xdr:colOff>
      <xdr:row>0</xdr:row>
      <xdr:rowOff>63501</xdr:rowOff>
    </xdr:from>
    <xdr:to>
      <xdr:col>10</xdr:col>
      <xdr:colOff>33343</xdr:colOff>
      <xdr:row>6</xdr:row>
      <xdr:rowOff>97633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946485" y="63501"/>
          <a:ext cx="3294858" cy="13422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ctr" upright="1"/>
        <a:lstStyle/>
        <a:p>
          <a:pPr algn="r" rtl="0" fontAlgn="base"/>
          <a:r>
            <a:rPr lang="es-ES" sz="20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Global Latinoamérica</a:t>
          </a:r>
        </a:p>
        <a:p>
          <a:pPr algn="r" rtl="0" fontAlgn="base"/>
          <a:r>
            <a:rPr lang="es-ES" sz="36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MAX</a:t>
          </a:r>
        </a:p>
        <a:p>
          <a:pPr algn="r" rtl="0"/>
          <a:r>
            <a:rPr lang="es-ES" sz="11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Region Cono Sur</a:t>
          </a:r>
          <a:endParaRPr lang="en-US" sz="3600">
            <a:solidFill>
              <a:srgbClr val="0070C0"/>
            </a:solidFill>
            <a:effectLst/>
          </a:endParaRPr>
        </a:p>
        <a:p>
          <a:pPr algn="r"/>
          <a:r>
            <a:rPr lang="es-ES" sz="11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Argentina, Chile, Paraguay, Uruguay</a:t>
          </a:r>
          <a:endParaRPr lang="es-ES" sz="3600" b="0" i="0" baseline="0">
            <a:solidFill>
              <a:srgbClr val="0070C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127000</xdr:colOff>
      <xdr:row>0</xdr:row>
      <xdr:rowOff>114300</xdr:rowOff>
    </xdr:from>
    <xdr:to>
      <xdr:col>1</xdr:col>
      <xdr:colOff>343931</xdr:colOff>
      <xdr:row>6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14300"/>
          <a:ext cx="1194831" cy="119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825500</xdr:colOff>
          <xdr:row>21</xdr:row>
          <xdr:rowOff>63500</xdr:rowOff>
        </xdr:from>
        <xdr:to>
          <xdr:col>7</xdr:col>
          <xdr:colOff>1104900</xdr:colOff>
          <xdr:row>22</xdr:row>
          <xdr:rowOff>38100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825500</xdr:colOff>
          <xdr:row>23</xdr:row>
          <xdr:rowOff>63500</xdr:rowOff>
        </xdr:from>
        <xdr:to>
          <xdr:col>7</xdr:col>
          <xdr:colOff>1104900</xdr:colOff>
          <xdr:row>24</xdr:row>
          <xdr:rowOff>25400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599285</xdr:colOff>
      <xdr:row>0</xdr:row>
      <xdr:rowOff>25400</xdr:rowOff>
    </xdr:from>
    <xdr:to>
      <xdr:col>11</xdr:col>
      <xdr:colOff>46043</xdr:colOff>
      <xdr:row>8</xdr:row>
      <xdr:rowOff>21432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867485" y="25400"/>
          <a:ext cx="3294858" cy="13422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ctr" upright="1"/>
        <a:lstStyle/>
        <a:p>
          <a:pPr algn="r" rtl="0" fontAlgn="base"/>
          <a:r>
            <a:rPr lang="es-ES" sz="20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Global Latinoamérica</a:t>
          </a:r>
        </a:p>
        <a:p>
          <a:pPr algn="r" rtl="0" fontAlgn="base"/>
          <a:r>
            <a:rPr lang="es-ES" sz="36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MAX</a:t>
          </a:r>
        </a:p>
        <a:p>
          <a:pPr algn="r" rtl="0"/>
          <a:r>
            <a:rPr lang="es-ES" sz="11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Region Cono Sur</a:t>
          </a:r>
          <a:endParaRPr lang="en-US" sz="3600">
            <a:solidFill>
              <a:srgbClr val="0070C0"/>
            </a:solidFill>
            <a:effectLst/>
          </a:endParaRPr>
        </a:p>
        <a:p>
          <a:pPr algn="r"/>
          <a:r>
            <a:rPr lang="es-ES" sz="11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Argentina, Chile, Paraguay, Uruguay</a:t>
          </a:r>
          <a:endParaRPr lang="es-ES" sz="3600" b="0" i="0" baseline="0">
            <a:solidFill>
              <a:srgbClr val="0070C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177800</xdr:colOff>
      <xdr:row>0</xdr:row>
      <xdr:rowOff>126999</xdr:rowOff>
    </xdr:from>
    <xdr:to>
      <xdr:col>0</xdr:col>
      <xdr:colOff>1372631</xdr:colOff>
      <xdr:row>7</xdr:row>
      <xdr:rowOff>165099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26999"/>
          <a:ext cx="1194831" cy="1193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17398</xdr:colOff>
      <xdr:row>74</xdr:row>
      <xdr:rowOff>50800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9500"/>
          <a:ext cx="6278498" cy="141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23"/>
  <sheetViews>
    <sheetView showGridLines="0" tabSelected="1" zoomScaleNormal="100" zoomScalePageLayoutView="80" workbookViewId="0">
      <selection activeCell="D12" sqref="D12:J12"/>
    </sheetView>
  </sheetViews>
  <sheetFormatPr baseColWidth="10" defaultColWidth="20.5" defaultRowHeight="18" x14ac:dyDescent="0.2"/>
  <cols>
    <col min="1" max="1" width="14.6640625" style="22" customWidth="1"/>
    <col min="2" max="10" width="20.5" style="22" customWidth="1"/>
    <col min="11" max="11" width="4.5" style="22" customWidth="1"/>
    <col min="12" max="16384" width="20.5" style="22"/>
  </cols>
  <sheetData>
    <row r="1" spans="1:12" ht="12.75" customHeight="1" x14ac:dyDescent="0.2"/>
    <row r="2" spans="1:12" x14ac:dyDescent="0.2">
      <c r="I2" s="22" t="s">
        <v>4</v>
      </c>
      <c r="J2" s="22" t="s">
        <v>4</v>
      </c>
      <c r="K2" s="22" t="s">
        <v>4</v>
      </c>
    </row>
    <row r="6" spans="1:12" x14ac:dyDescent="0.2">
      <c r="I6" s="23" t="s">
        <v>4</v>
      </c>
      <c r="J6" s="23" t="s">
        <v>4</v>
      </c>
      <c r="K6" s="23" t="s">
        <v>4</v>
      </c>
      <c r="L6" s="24" t="s">
        <v>4</v>
      </c>
    </row>
    <row r="8" spans="1:12" s="26" customFormat="1" ht="25" x14ac:dyDescent="0.25">
      <c r="A8" s="123" t="s">
        <v>52</v>
      </c>
      <c r="B8" s="123"/>
      <c r="C8" s="123"/>
      <c r="D8" s="123"/>
      <c r="E8" s="123"/>
      <c r="F8" s="123"/>
      <c r="G8" s="123"/>
      <c r="H8" s="123"/>
      <c r="I8" s="123"/>
      <c r="J8" s="123"/>
      <c r="K8" s="25"/>
      <c r="L8" s="25"/>
    </row>
    <row r="10" spans="1:12" x14ac:dyDescent="0.2">
      <c r="A10" s="71" t="s">
        <v>36</v>
      </c>
      <c r="B10" s="72"/>
      <c r="C10" s="72"/>
      <c r="D10" s="72"/>
      <c r="E10" s="72"/>
      <c r="F10" s="72"/>
      <c r="G10" s="72"/>
      <c r="H10" s="72"/>
      <c r="I10" s="72"/>
      <c r="J10" s="73"/>
    </row>
    <row r="11" spans="1:12" x14ac:dyDescent="0.2">
      <c r="A11" s="74"/>
      <c r="B11" s="26"/>
      <c r="C11" s="26"/>
      <c r="D11" s="26"/>
      <c r="E11" s="26"/>
      <c r="F11" s="26"/>
      <c r="G11" s="26"/>
      <c r="H11" s="26"/>
      <c r="I11" s="26"/>
      <c r="J11" s="75"/>
    </row>
    <row r="12" spans="1:12" x14ac:dyDescent="0.2">
      <c r="A12" s="74"/>
      <c r="C12" s="23" t="s">
        <v>37</v>
      </c>
      <c r="D12" s="124" t="s">
        <v>46</v>
      </c>
      <c r="E12" s="124"/>
      <c r="F12" s="124"/>
      <c r="G12" s="124"/>
      <c r="H12" s="124"/>
      <c r="I12" s="124"/>
      <c r="J12" s="124"/>
    </row>
    <row r="13" spans="1:12" ht="9.5" customHeight="1" x14ac:dyDescent="0.2">
      <c r="A13" s="74"/>
      <c r="B13" s="26"/>
      <c r="C13" s="26"/>
      <c r="D13" s="76"/>
      <c r="E13" s="76"/>
      <c r="F13" s="76"/>
      <c r="G13" s="76"/>
      <c r="H13" s="26"/>
      <c r="I13" s="26"/>
      <c r="J13" s="75"/>
    </row>
    <row r="14" spans="1:12" x14ac:dyDescent="0.2">
      <c r="A14" s="74"/>
      <c r="B14" s="26"/>
      <c r="C14" s="26"/>
      <c r="E14" s="76"/>
      <c r="F14" s="23" t="s">
        <v>38</v>
      </c>
      <c r="G14" s="81">
        <v>1</v>
      </c>
      <c r="I14" s="23" t="s">
        <v>43</v>
      </c>
      <c r="J14" s="81">
        <v>0</v>
      </c>
    </row>
    <row r="15" spans="1:12" ht="9.5" customHeight="1" x14ac:dyDescent="0.2">
      <c r="A15" s="74"/>
      <c r="B15" s="26"/>
      <c r="C15" s="26"/>
      <c r="D15" s="76"/>
      <c r="E15" s="76"/>
      <c r="F15" s="76"/>
      <c r="G15" s="76"/>
      <c r="H15" s="26"/>
      <c r="I15" s="26"/>
      <c r="J15" s="75"/>
    </row>
    <row r="16" spans="1:12" x14ac:dyDescent="0.2">
      <c r="A16" s="74"/>
      <c r="B16" s="26"/>
      <c r="C16" s="26"/>
      <c r="D16" s="77"/>
      <c r="F16" s="23" t="s">
        <v>39</v>
      </c>
      <c r="G16" s="81">
        <v>18</v>
      </c>
      <c r="I16" s="23" t="s">
        <v>40</v>
      </c>
      <c r="J16" s="81">
        <v>18</v>
      </c>
    </row>
    <row r="17" spans="1:10" x14ac:dyDescent="0.2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9" spans="1:10" x14ac:dyDescent="0.2">
      <c r="A19" s="71" t="s">
        <v>44</v>
      </c>
      <c r="B19" s="72"/>
      <c r="C19" s="72"/>
      <c r="D19" s="72"/>
      <c r="E19" s="72"/>
      <c r="F19" s="72"/>
      <c r="G19" s="72"/>
      <c r="H19" s="72"/>
      <c r="I19" s="72"/>
      <c r="J19" s="73"/>
    </row>
    <row r="20" spans="1:10" x14ac:dyDescent="0.2">
      <c r="A20" s="74"/>
      <c r="B20" s="26"/>
      <c r="C20" s="26"/>
      <c r="D20" s="26"/>
      <c r="E20" s="26"/>
      <c r="F20" s="26"/>
      <c r="G20" s="26"/>
      <c r="H20" s="26"/>
      <c r="I20" s="26"/>
      <c r="J20" s="75"/>
    </row>
    <row r="21" spans="1:10" x14ac:dyDescent="0.2">
      <c r="A21" s="74"/>
      <c r="C21" s="23" t="s">
        <v>41</v>
      </c>
      <c r="D21" s="124" t="s">
        <v>45</v>
      </c>
      <c r="E21" s="124"/>
      <c r="F21" s="124"/>
      <c r="G21" s="124"/>
      <c r="H21" s="124"/>
      <c r="I21" s="124"/>
      <c r="J21" s="124"/>
    </row>
    <row r="22" spans="1:10" x14ac:dyDescent="0.2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x14ac:dyDescent="0.2">
      <c r="A23" s="65" t="s">
        <v>42</v>
      </c>
    </row>
  </sheetData>
  <sheetProtection password="CFD1" sheet="1" selectLockedCells="1"/>
  <mergeCells count="3">
    <mergeCell ref="A8:J8"/>
    <mergeCell ref="D12:J12"/>
    <mergeCell ref="D21:J21"/>
  </mergeCells>
  <phoneticPr fontId="12" type="noConversion"/>
  <conditionalFormatting sqref="G16">
    <cfRule type="cellIs" dxfId="10" priority="1" stopIfTrue="1" operator="lessThan">
      <formula>18</formula>
    </cfRule>
    <cfRule type="cellIs" dxfId="9" priority="2" stopIfTrue="1" operator="greaterThan">
      <formula>70</formula>
    </cfRule>
  </conditionalFormatting>
  <conditionalFormatting sqref="G14">
    <cfRule type="cellIs" dxfId="8" priority="3" stopIfTrue="1" operator="equal">
      <formula>0</formula>
    </cfRule>
    <cfRule type="cellIs" dxfId="7" priority="4" stopIfTrue="1" operator="greaterThan">
      <formula>2</formula>
    </cfRule>
  </conditionalFormatting>
  <conditionalFormatting sqref="J16">
    <cfRule type="cellIs" dxfId="6" priority="5" stopIfTrue="1" operator="greaterThan">
      <formula>70</formula>
    </cfRule>
    <cfRule type="cellIs" dxfId="5" priority="6" stopIfTrue="1" operator="equal">
      <formula>0</formula>
    </cfRule>
  </conditionalFormatting>
  <pageMargins left="0.25" right="0.25" top="0.25" bottom="0.25" header="0.511811023622047" footer="0.511811023622047"/>
  <pageSetup paperSize="9" scale="64" orientation="landscape" horizontalDpi="300" verticalDpi="30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K60"/>
  <sheetViews>
    <sheetView showGridLines="0" zoomScaleNormal="100" zoomScaleSheetLayoutView="100" workbookViewId="0">
      <selection activeCell="B7" sqref="B7"/>
    </sheetView>
  </sheetViews>
  <sheetFormatPr baseColWidth="10" defaultColWidth="8.6640625" defaultRowHeight="13" x14ac:dyDescent="0.15"/>
  <cols>
    <col min="1" max="1" width="58.6640625" style="30" customWidth="1"/>
    <col min="2" max="2" width="35.33203125" style="30" customWidth="1"/>
    <col min="3" max="3" width="1.5" style="57" customWidth="1"/>
    <col min="4" max="4" width="19" style="30" customWidth="1"/>
    <col min="5" max="5" width="32.6640625" style="30" customWidth="1"/>
    <col min="6" max="6" width="6.6640625" style="30" customWidth="1"/>
    <col min="7" max="8" width="16.6640625" style="30" customWidth="1"/>
    <col min="9" max="9" width="19" style="30" customWidth="1"/>
    <col min="10" max="10" width="20.1640625" style="30" customWidth="1"/>
    <col min="11" max="11" width="18.5" style="30" customWidth="1"/>
    <col min="12" max="16384" width="8.6640625" style="30"/>
  </cols>
  <sheetData>
    <row r="1" spans="1:11" ht="12.75" customHeight="1" x14ac:dyDescent="0.15">
      <c r="A1" s="27"/>
      <c r="B1" s="28"/>
      <c r="C1" s="29"/>
      <c r="D1" s="28"/>
      <c r="E1" s="28"/>
      <c r="F1" s="28"/>
      <c r="G1" s="28"/>
      <c r="H1" s="28"/>
      <c r="I1" s="28"/>
      <c r="J1" s="28"/>
      <c r="K1" s="28"/>
    </row>
    <row r="2" spans="1:11" x14ac:dyDescent="0.15">
      <c r="A2" s="28"/>
      <c r="B2" s="28"/>
      <c r="C2" s="29"/>
      <c r="D2" s="28"/>
      <c r="E2" s="28"/>
      <c r="F2" s="28"/>
      <c r="G2" s="28"/>
      <c r="H2" s="28" t="s">
        <v>4</v>
      </c>
      <c r="I2" s="28" t="s">
        <v>4</v>
      </c>
      <c r="J2" s="28" t="s">
        <v>4</v>
      </c>
      <c r="K2" s="28"/>
    </row>
    <row r="3" spans="1:11" x14ac:dyDescent="0.15">
      <c r="A3" s="28"/>
      <c r="B3" s="28"/>
      <c r="C3" s="29"/>
      <c r="D3" s="28"/>
      <c r="E3" s="28"/>
      <c r="F3" s="28"/>
      <c r="G3" s="28"/>
      <c r="H3" s="28"/>
      <c r="I3" s="28"/>
      <c r="J3" s="28"/>
      <c r="K3" s="28"/>
    </row>
    <row r="4" spans="1:11" x14ac:dyDescent="0.15">
      <c r="A4" s="28"/>
      <c r="B4" s="28"/>
      <c r="C4" s="29"/>
      <c r="D4" s="28"/>
      <c r="E4" s="28"/>
      <c r="F4" s="28"/>
      <c r="G4" s="28"/>
      <c r="H4" s="28"/>
      <c r="I4" s="28"/>
      <c r="J4" s="28"/>
      <c r="K4" s="28"/>
    </row>
    <row r="5" spans="1:11" x14ac:dyDescent="0.15">
      <c r="A5" s="28"/>
      <c r="B5" s="28"/>
      <c r="C5" s="29"/>
      <c r="D5" s="28"/>
      <c r="E5" s="28"/>
      <c r="F5" s="28"/>
      <c r="G5" s="28"/>
      <c r="H5" s="28"/>
      <c r="I5" s="28"/>
      <c r="J5" s="28"/>
      <c r="K5" s="28"/>
    </row>
    <row r="6" spans="1:11" x14ac:dyDescent="0.15">
      <c r="A6" s="28"/>
      <c r="B6" s="28"/>
      <c r="C6" s="29"/>
      <c r="D6" s="28"/>
      <c r="E6" s="28"/>
      <c r="F6" s="28"/>
      <c r="G6" s="28"/>
      <c r="H6" s="28"/>
      <c r="I6" s="28"/>
      <c r="J6" s="28"/>
      <c r="K6" s="28"/>
    </row>
    <row r="7" spans="1:11" x14ac:dyDescent="0.15">
      <c r="A7" s="28"/>
      <c r="B7" s="28"/>
      <c r="C7" s="29"/>
      <c r="D7" s="28"/>
      <c r="E7" s="28"/>
      <c r="F7" s="28"/>
      <c r="G7" s="28"/>
      <c r="H7" s="28"/>
      <c r="I7" s="28"/>
      <c r="J7" s="28"/>
      <c r="K7" s="28"/>
    </row>
    <row r="8" spans="1:11" ht="16" x14ac:dyDescent="0.2">
      <c r="A8" s="28"/>
      <c r="B8" s="28"/>
      <c r="C8" s="29"/>
      <c r="D8" s="28"/>
      <c r="E8" s="28"/>
      <c r="F8" s="28"/>
      <c r="G8" s="28"/>
      <c r="H8" s="31" t="s">
        <v>4</v>
      </c>
      <c r="I8" s="31" t="s">
        <v>4</v>
      </c>
      <c r="J8" s="31" t="s">
        <v>4</v>
      </c>
      <c r="K8" s="32" t="s">
        <v>4</v>
      </c>
    </row>
    <row r="9" spans="1:11" x14ac:dyDescent="0.15">
      <c r="A9" s="28"/>
      <c r="B9" s="28"/>
      <c r="C9" s="29"/>
      <c r="D9" s="28"/>
      <c r="E9" s="28"/>
      <c r="F9" s="28"/>
      <c r="G9" s="28"/>
      <c r="H9" s="28"/>
      <c r="I9" s="28"/>
      <c r="J9" s="28"/>
      <c r="K9" s="28"/>
    </row>
    <row r="10" spans="1:11" ht="23" x14ac:dyDescent="0.25">
      <c r="A10" s="128" t="s">
        <v>50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ht="23" x14ac:dyDescent="0.25">
      <c r="A11" s="33"/>
      <c r="B11" s="33"/>
      <c r="C11" s="34"/>
      <c r="D11" s="33"/>
      <c r="E11" s="33"/>
      <c r="F11" s="33"/>
      <c r="G11" s="33"/>
      <c r="H11" s="33"/>
      <c r="I11" s="33"/>
      <c r="J11" s="33"/>
      <c r="K11" s="33"/>
    </row>
    <row r="12" spans="1:11" ht="20" customHeight="1" x14ac:dyDescent="0.25">
      <c r="A12" s="129" t="s">
        <v>51</v>
      </c>
      <c r="B12" s="130"/>
      <c r="C12" s="35"/>
      <c r="D12" s="33"/>
      <c r="E12" s="86" t="s">
        <v>54</v>
      </c>
      <c r="F12" s="127" t="str">
        <f>+'INGRESO DE DATOS'!$D$12</f>
        <v>NOMBRE Y APELLIDO</v>
      </c>
      <c r="G12" s="127"/>
      <c r="H12" s="127"/>
      <c r="I12" s="127"/>
      <c r="J12" s="127"/>
      <c r="K12" s="127"/>
    </row>
    <row r="13" spans="1:11" ht="20" customHeight="1" x14ac:dyDescent="0.15">
      <c r="A13" s="58"/>
      <c r="B13" s="59"/>
      <c r="C13" s="36"/>
      <c r="D13" s="28"/>
      <c r="E13" s="28"/>
      <c r="F13" s="28"/>
      <c r="G13" s="28"/>
      <c r="H13" s="28"/>
      <c r="I13" s="28"/>
      <c r="J13" s="28"/>
      <c r="K13" s="28"/>
    </row>
    <row r="14" spans="1:11" ht="20" customHeight="1" x14ac:dyDescent="0.25">
      <c r="A14" s="58"/>
      <c r="B14" s="59"/>
      <c r="C14" s="36"/>
      <c r="D14" s="33"/>
      <c r="E14" s="87" t="s">
        <v>55</v>
      </c>
      <c r="F14" s="127" t="str">
        <f>+'INGRESO DE DATOS'!$D$21</f>
        <v>AGENCIA</v>
      </c>
      <c r="G14" s="127"/>
      <c r="H14" s="127"/>
      <c r="I14" s="127"/>
      <c r="J14" s="127"/>
      <c r="K14" s="127"/>
    </row>
    <row r="15" spans="1:11" ht="20" customHeight="1" x14ac:dyDescent="0.25">
      <c r="A15" s="60"/>
      <c r="B15" s="61"/>
      <c r="C15" s="36"/>
      <c r="D15" s="33"/>
      <c r="E15" s="33"/>
      <c r="F15" s="28"/>
      <c r="G15" s="28"/>
      <c r="H15" s="28"/>
      <c r="I15" s="28"/>
      <c r="J15" s="28"/>
      <c r="K15" s="28"/>
    </row>
    <row r="16" spans="1:11" ht="20" customHeight="1" x14ac:dyDescent="0.15">
      <c r="A16" s="58"/>
      <c r="B16" s="59"/>
      <c r="C16" s="36"/>
      <c r="D16" s="28"/>
      <c r="E16" s="28"/>
      <c r="F16" s="28"/>
      <c r="G16" s="88" t="s">
        <v>56</v>
      </c>
      <c r="H16" s="91">
        <f>+'INGRESO DE DATOS'!$G$14</f>
        <v>1</v>
      </c>
      <c r="I16" s="28"/>
      <c r="J16" s="88" t="s">
        <v>58</v>
      </c>
      <c r="K16" s="91">
        <f>+'INGRESO DE DATOS'!$G$16</f>
        <v>18</v>
      </c>
    </row>
    <row r="17" spans="1:11" s="38" customFormat="1" ht="20" customHeight="1" x14ac:dyDescent="0.15">
      <c r="A17" s="58"/>
      <c r="B17" s="62"/>
      <c r="C17" s="36"/>
      <c r="D17" s="131"/>
      <c r="E17" s="131"/>
      <c r="F17" s="37"/>
      <c r="G17" s="37"/>
      <c r="H17" s="37"/>
      <c r="I17" s="37"/>
      <c r="J17" s="37"/>
      <c r="K17" s="37"/>
    </row>
    <row r="18" spans="1:11" s="38" customFormat="1" ht="20" customHeight="1" x14ac:dyDescent="0.15">
      <c r="A18" s="58"/>
      <c r="B18" s="62"/>
      <c r="C18" s="39"/>
      <c r="D18" s="84"/>
      <c r="E18" s="85"/>
      <c r="F18" s="37"/>
      <c r="G18" s="88" t="s">
        <v>57</v>
      </c>
      <c r="H18" s="91">
        <f>+'INGRESO DE DATOS'!$J$14</f>
        <v>0</v>
      </c>
      <c r="I18" s="37"/>
      <c r="J18" s="88" t="s">
        <v>59</v>
      </c>
      <c r="K18" s="91">
        <f>+'INGRESO DE DATOS'!$J$16</f>
        <v>18</v>
      </c>
    </row>
    <row r="19" spans="1:11" s="42" customFormat="1" ht="20" customHeight="1" x14ac:dyDescent="0.15">
      <c r="A19" s="58"/>
      <c r="B19" s="62"/>
      <c r="C19" s="39"/>
      <c r="D19" s="37"/>
      <c r="E19" s="40"/>
      <c r="F19" s="41"/>
      <c r="G19" s="37"/>
      <c r="H19" s="37" t="s">
        <v>4</v>
      </c>
      <c r="I19" s="37" t="s">
        <v>4</v>
      </c>
      <c r="J19" s="37" t="s">
        <v>4</v>
      </c>
      <c r="K19" s="37"/>
    </row>
    <row r="20" spans="1:11" s="42" customFormat="1" ht="20" customHeight="1" x14ac:dyDescent="0.15">
      <c r="A20" s="58"/>
      <c r="B20" s="62"/>
      <c r="C20" s="39"/>
      <c r="D20" s="37"/>
      <c r="E20" s="40"/>
      <c r="F20" s="41"/>
      <c r="G20" s="89" t="s">
        <v>60</v>
      </c>
      <c r="H20" s="90">
        <f ca="1">NOW()</f>
        <v>44504.704786574075</v>
      </c>
      <c r="I20" s="37"/>
      <c r="J20" s="37"/>
      <c r="K20" s="37"/>
    </row>
    <row r="21" spans="1:11" s="42" customFormat="1" ht="20" customHeight="1" x14ac:dyDescent="0.15">
      <c r="A21" s="58"/>
      <c r="B21" s="62"/>
      <c r="C21" s="39"/>
      <c r="D21" s="37"/>
      <c r="E21" s="40"/>
      <c r="F21" s="41"/>
      <c r="G21" s="37"/>
      <c r="H21" s="37"/>
      <c r="I21" s="37"/>
      <c r="J21" s="37"/>
      <c r="K21" s="37"/>
    </row>
    <row r="22" spans="1:11" s="42" customFormat="1" ht="20" customHeight="1" x14ac:dyDescent="0.15">
      <c r="A22" s="58"/>
      <c r="B22" s="62"/>
      <c r="C22" s="36"/>
      <c r="D22" s="37"/>
      <c r="E22" s="37"/>
      <c r="F22" s="37"/>
      <c r="G22" s="43" t="b">
        <v>1</v>
      </c>
      <c r="H22" s="37"/>
      <c r="I22" s="44" t="s">
        <v>28</v>
      </c>
      <c r="J22" s="37"/>
      <c r="K22" s="37"/>
    </row>
    <row r="23" spans="1:11" s="42" customFormat="1" ht="20" customHeight="1" x14ac:dyDescent="0.15">
      <c r="A23" s="58"/>
      <c r="B23" s="62"/>
      <c r="C23" s="36"/>
      <c r="D23" s="37"/>
      <c r="E23" s="37"/>
      <c r="F23" s="37"/>
      <c r="G23" s="45"/>
      <c r="H23" s="37"/>
      <c r="I23" s="44"/>
      <c r="J23" s="37"/>
      <c r="K23" s="46"/>
    </row>
    <row r="24" spans="1:11" s="48" customFormat="1" ht="20" customHeight="1" x14ac:dyDescent="0.15">
      <c r="A24" s="58"/>
      <c r="B24" s="62"/>
      <c r="C24" s="36"/>
      <c r="D24" s="28"/>
      <c r="E24" s="28"/>
      <c r="F24" s="28"/>
      <c r="G24" s="43" t="b">
        <v>1</v>
      </c>
      <c r="H24" s="28"/>
      <c r="I24" s="47" t="s">
        <v>29</v>
      </c>
      <c r="J24" s="28"/>
      <c r="K24" s="28"/>
    </row>
    <row r="25" spans="1:11" s="48" customFormat="1" ht="20" customHeight="1" x14ac:dyDescent="0.15">
      <c r="A25" s="58"/>
      <c r="B25" s="62"/>
      <c r="C25" s="36"/>
      <c r="D25" s="28"/>
      <c r="E25" s="49" t="s">
        <v>4</v>
      </c>
      <c r="F25" s="28"/>
      <c r="G25" s="28"/>
      <c r="H25" s="28"/>
      <c r="I25" s="28"/>
      <c r="J25" s="28"/>
      <c r="K25" s="28"/>
    </row>
    <row r="26" spans="1:11" s="50" customFormat="1" ht="20" customHeight="1" x14ac:dyDescent="0.15">
      <c r="A26" s="58"/>
      <c r="B26" s="62"/>
      <c r="C26" s="36"/>
      <c r="D26" s="92" t="s">
        <v>35</v>
      </c>
      <c r="E26" s="93"/>
      <c r="F26" s="94"/>
      <c r="G26" s="93" t="s">
        <v>30</v>
      </c>
      <c r="H26" s="93" t="s">
        <v>31</v>
      </c>
      <c r="I26" s="93" t="s">
        <v>32</v>
      </c>
      <c r="J26" s="93" t="s">
        <v>33</v>
      </c>
      <c r="K26" s="93" t="s">
        <v>34</v>
      </c>
    </row>
    <row r="27" spans="1:11" s="51" customFormat="1" ht="20" customHeight="1" x14ac:dyDescent="0.15">
      <c r="A27" s="58"/>
      <c r="B27" s="59"/>
      <c r="C27" s="36"/>
      <c r="D27" s="99" t="s">
        <v>48</v>
      </c>
      <c r="E27" s="100"/>
      <c r="F27" s="101"/>
      <c r="G27" s="100">
        <v>2500</v>
      </c>
      <c r="H27" s="100">
        <v>5000</v>
      </c>
      <c r="I27" s="100">
        <v>10000</v>
      </c>
      <c r="J27" s="100">
        <v>20000</v>
      </c>
      <c r="K27" s="102">
        <v>50000</v>
      </c>
    </row>
    <row r="28" spans="1:11" s="51" customFormat="1" ht="20" customHeight="1" x14ac:dyDescent="0.15">
      <c r="A28" s="58"/>
      <c r="B28" s="59"/>
      <c r="C28" s="36"/>
      <c r="D28" s="66"/>
      <c r="E28" s="66"/>
      <c r="F28" s="67"/>
      <c r="G28" s="66"/>
      <c r="H28" s="66"/>
      <c r="I28" s="66"/>
      <c r="J28" s="66"/>
      <c r="K28" s="66"/>
    </row>
    <row r="29" spans="1:11" s="51" customFormat="1" ht="20" customHeight="1" x14ac:dyDescent="0.15">
      <c r="A29" s="58"/>
      <c r="B29" s="62"/>
      <c r="C29" s="36"/>
      <c r="D29" s="95" t="s">
        <v>18</v>
      </c>
      <c r="E29" s="95"/>
      <c r="F29" s="94"/>
      <c r="G29" s="95"/>
      <c r="H29" s="95"/>
      <c r="I29" s="95"/>
      <c r="J29" s="95"/>
      <c r="K29" s="95"/>
    </row>
    <row r="30" spans="1:11" s="52" customFormat="1" ht="20" customHeight="1" x14ac:dyDescent="0.15">
      <c r="A30" s="58"/>
      <c r="B30" s="62"/>
      <c r="C30" s="36"/>
      <c r="D30" s="103" t="s">
        <v>7</v>
      </c>
      <c r="E30" s="104"/>
      <c r="F30" s="105"/>
      <c r="G30" s="104">
        <f>VLOOKUP($K$16,Tablas!$A$6:$H$68,4,TRUE)</f>
        <v>1474</v>
      </c>
      <c r="H30" s="104">
        <f>VLOOKUP($K$16,Tablas!$A$6:$H$68,5,TRUE)</f>
        <v>1063</v>
      </c>
      <c r="I30" s="104">
        <f>VLOOKUP($K$16,Tablas!$A$6:$H$68,6,TRUE)</f>
        <v>858</v>
      </c>
      <c r="J30" s="104">
        <f>VLOOKUP($K$16,Tablas!$A$6:$H$68,7,TRUE)</f>
        <v>674</v>
      </c>
      <c r="K30" s="106">
        <f>VLOOKUP($K$16,Tablas!$A$6:$H$68,8,TRUE)</f>
        <v>472</v>
      </c>
    </row>
    <row r="31" spans="1:11" s="51" customFormat="1" ht="20" customHeight="1" x14ac:dyDescent="0.15">
      <c r="A31" s="58"/>
      <c r="B31" s="62"/>
      <c r="C31" s="36"/>
      <c r="D31" s="107" t="s">
        <v>8</v>
      </c>
      <c r="E31" s="68"/>
      <c r="F31" s="70"/>
      <c r="G31" s="68">
        <f>IF($H$16=1,0,(VLOOKUP($K$18,Tablas!$A$6:$H$68,4,TRUE)))</f>
        <v>0</v>
      </c>
      <c r="H31" s="68">
        <f>IF($H$16=1,0,(VLOOKUP($K$18,Tablas!$A$6:$H$68,5,TRUE)))</f>
        <v>0</v>
      </c>
      <c r="I31" s="68">
        <f>IF($H$16=1,0,(VLOOKUP($K$18,Tablas!$A$6:$H$68,6,TRUE)))</f>
        <v>0</v>
      </c>
      <c r="J31" s="68">
        <f>IF($H$16=1,0,(VLOOKUP($K$18,Tablas!$A$6:$H$68,7,TRUE)))</f>
        <v>0</v>
      </c>
      <c r="K31" s="108">
        <f>IF($H$16=1,0,(VLOOKUP($K$18,Tablas!$A$6:$H$68,8,TRUE)))</f>
        <v>0</v>
      </c>
    </row>
    <row r="32" spans="1:11" s="51" customFormat="1" ht="20" customHeight="1" x14ac:dyDescent="0.15">
      <c r="A32" s="58"/>
      <c r="B32" s="62"/>
      <c r="C32" s="53"/>
      <c r="D32" s="109" t="s">
        <v>9</v>
      </c>
      <c r="E32" s="69"/>
      <c r="F32" s="70"/>
      <c r="G32" s="69">
        <f>IF($H$18=0,0,(VLOOKUP($H$18,Tablas!$A$69:$H$71,4,TRUE)))</f>
        <v>0</v>
      </c>
      <c r="H32" s="69">
        <f>IF($H$18=0,0,(VLOOKUP($H$18,Tablas!$A$69:$H$71,5,TRUE)))</f>
        <v>0</v>
      </c>
      <c r="I32" s="69">
        <f>IF($H$18=0,0,(VLOOKUP($H$18,Tablas!$A$69:$H$71,6,TRUE)))</f>
        <v>0</v>
      </c>
      <c r="J32" s="69">
        <f>IF($H$18=0,0,(VLOOKUP($H$18,Tablas!$A$69:$H$71,7,TRUE)))</f>
        <v>0</v>
      </c>
      <c r="K32" s="110">
        <f>IF($H$18=0,0,(VLOOKUP($H$18,Tablas!$A$69:$H$71,8,TRUE)))</f>
        <v>0</v>
      </c>
    </row>
    <row r="33" spans="1:11" s="51" customFormat="1" ht="20" customHeight="1" x14ac:dyDescent="0.15">
      <c r="A33" s="58"/>
      <c r="B33" s="59"/>
      <c r="C33" s="36"/>
      <c r="D33" s="107" t="s">
        <v>12</v>
      </c>
      <c r="E33" s="68"/>
      <c r="F33" s="70"/>
      <c r="G33" s="68">
        <f>+IF($G$22=FALSE,0,Tablas!D$72)</f>
        <v>225</v>
      </c>
      <c r="H33" s="68">
        <f>+IF($G$22=FALSE,0,Tablas!E$72)</f>
        <v>225</v>
      </c>
      <c r="I33" s="68">
        <f>+IF($G$22=FALSE,0,Tablas!F$72)</f>
        <v>225</v>
      </c>
      <c r="J33" s="68">
        <f>+IF($G$22=FALSE,0,Tablas!G$72)</f>
        <v>225</v>
      </c>
      <c r="K33" s="110">
        <f>+IF($G$22=FALSE,0,Tablas!H$72)</f>
        <v>225</v>
      </c>
    </row>
    <row r="34" spans="1:11" s="51" customFormat="1" ht="20" customHeight="1" x14ac:dyDescent="0.15">
      <c r="A34" s="58"/>
      <c r="B34" s="59"/>
      <c r="C34" s="36"/>
      <c r="D34" s="107" t="s">
        <v>14</v>
      </c>
      <c r="E34" s="68"/>
      <c r="F34" s="70"/>
      <c r="G34" s="68">
        <f>+IF($G$24=FALSE,0,Tablas!D$73)</f>
        <v>300</v>
      </c>
      <c r="H34" s="68">
        <f>+IF($G$24=FALSE,0,Tablas!E$73)</f>
        <v>300</v>
      </c>
      <c r="I34" s="68">
        <f>+IF($G$24=FALSE,0,Tablas!F$73)</f>
        <v>300</v>
      </c>
      <c r="J34" s="68">
        <f>+IF($G$24=FALSE,0,Tablas!G$73)</f>
        <v>300</v>
      </c>
      <c r="K34" s="110">
        <f>+IF($G$24=FALSE,0,Tablas!H$73)</f>
        <v>300</v>
      </c>
    </row>
    <row r="35" spans="1:11" s="51" customFormat="1" ht="20" customHeight="1" x14ac:dyDescent="0.15">
      <c r="A35" s="60"/>
      <c r="B35" s="61"/>
      <c r="C35" s="36"/>
      <c r="D35" s="111" t="s">
        <v>11</v>
      </c>
      <c r="E35" s="96"/>
      <c r="F35" s="70"/>
      <c r="G35" s="96">
        <f t="shared" ref="G35:K35" si="0">SUM(G30:G34)</f>
        <v>1999</v>
      </c>
      <c r="H35" s="96">
        <f t="shared" si="0"/>
        <v>1588</v>
      </c>
      <c r="I35" s="96">
        <f t="shared" si="0"/>
        <v>1383</v>
      </c>
      <c r="J35" s="96">
        <f t="shared" si="0"/>
        <v>1199</v>
      </c>
      <c r="K35" s="112">
        <f t="shared" si="0"/>
        <v>997</v>
      </c>
    </row>
    <row r="36" spans="1:11" s="52" customFormat="1" ht="20" customHeight="1" x14ac:dyDescent="0.15">
      <c r="A36" s="58"/>
      <c r="B36" s="59"/>
      <c r="C36" s="36"/>
      <c r="D36" s="107" t="s">
        <v>13</v>
      </c>
      <c r="E36" s="68"/>
      <c r="F36" s="70"/>
      <c r="G36" s="68">
        <v>75</v>
      </c>
      <c r="H36" s="68">
        <v>75</v>
      </c>
      <c r="I36" s="68">
        <v>75</v>
      </c>
      <c r="J36" s="68">
        <v>75</v>
      </c>
      <c r="K36" s="108">
        <v>75</v>
      </c>
    </row>
    <row r="37" spans="1:11" s="51" customFormat="1" ht="20" customHeight="1" x14ac:dyDescent="0.15">
      <c r="A37" s="58"/>
      <c r="B37" s="59"/>
      <c r="C37" s="36"/>
      <c r="D37" s="113" t="s">
        <v>10</v>
      </c>
      <c r="E37" s="114"/>
      <c r="F37" s="115"/>
      <c r="G37" s="114">
        <f>SUM(G35:G36)</f>
        <v>2074</v>
      </c>
      <c r="H37" s="114">
        <f>SUM(H35:H36)</f>
        <v>1663</v>
      </c>
      <c r="I37" s="114">
        <f>SUM(I35:I36)</f>
        <v>1458</v>
      </c>
      <c r="J37" s="114">
        <f>SUM(J35:J36)</f>
        <v>1274</v>
      </c>
      <c r="K37" s="116">
        <f>SUM(K35:K36)</f>
        <v>1072</v>
      </c>
    </row>
    <row r="38" spans="1:11" s="51" customFormat="1" ht="20" customHeight="1" x14ac:dyDescent="0.15">
      <c r="A38" s="58"/>
      <c r="B38" s="59"/>
      <c r="C38" s="54"/>
      <c r="D38" s="66"/>
      <c r="E38" s="66"/>
      <c r="F38" s="67"/>
      <c r="G38" s="66"/>
      <c r="H38" s="66"/>
      <c r="I38" s="66"/>
      <c r="J38" s="66"/>
      <c r="K38" s="66"/>
    </row>
    <row r="39" spans="1:11" s="51" customFormat="1" ht="20" customHeight="1" x14ac:dyDescent="0.15">
      <c r="A39" s="58"/>
      <c r="B39" s="59"/>
      <c r="C39" s="54"/>
      <c r="D39" s="95" t="s">
        <v>17</v>
      </c>
      <c r="E39" s="95"/>
      <c r="F39" s="94"/>
      <c r="G39" s="95"/>
      <c r="H39" s="95"/>
      <c r="I39" s="95"/>
      <c r="J39" s="95"/>
      <c r="K39" s="95"/>
    </row>
    <row r="40" spans="1:11" s="51" customFormat="1" ht="20" customHeight="1" x14ac:dyDescent="0.15">
      <c r="A40" s="58"/>
      <c r="B40" s="59"/>
      <c r="C40" s="55"/>
      <c r="D40" s="117" t="s">
        <v>7</v>
      </c>
      <c r="E40" s="118"/>
      <c r="F40" s="105"/>
      <c r="G40" s="118">
        <f>VLOOKUP($K$16,Tablas!$A$78:$H$140,4,TRUE)</f>
        <v>781.22</v>
      </c>
      <c r="H40" s="118">
        <f>VLOOKUP($K$16,Tablas!$A$78:$H$140,5,TRUE)</f>
        <v>563.39</v>
      </c>
      <c r="I40" s="118">
        <f>VLOOKUP($K$16,Tablas!$A$78:$H$140,6,TRUE)</f>
        <v>454.74</v>
      </c>
      <c r="J40" s="118">
        <f>VLOOKUP($K$16,Tablas!$A$78:$H$140,7,TRUE)</f>
        <v>357.22</v>
      </c>
      <c r="K40" s="119">
        <f>VLOOKUP($K$16,Tablas!$A$78:$H$140,8,TRUE)</f>
        <v>250.16000000000003</v>
      </c>
    </row>
    <row r="41" spans="1:11" s="52" customFormat="1" ht="20" customHeight="1" x14ac:dyDescent="0.15">
      <c r="A41" s="58"/>
      <c r="B41" s="59"/>
      <c r="C41" s="55"/>
      <c r="D41" s="107" t="s">
        <v>8</v>
      </c>
      <c r="E41" s="68"/>
      <c r="F41" s="70"/>
      <c r="G41" s="68">
        <f>IF($H$16=1,0,(VLOOKUP($K$18,Tablas!$A$78:$H$140,4,TRUE)))</f>
        <v>0</v>
      </c>
      <c r="H41" s="68">
        <f>IF($H$16=1,0,(VLOOKUP($K$18,Tablas!$A$78:$H$140,5,TRUE)))</f>
        <v>0</v>
      </c>
      <c r="I41" s="68">
        <f>IF($H$16=1,0,(VLOOKUP($K$18,Tablas!$A$78:$H$140,6,TRUE)))</f>
        <v>0</v>
      </c>
      <c r="J41" s="68">
        <f>IF($H$16=1,0,(VLOOKUP($K$18,Tablas!$A$78:$H$140,7,TRUE)))</f>
        <v>0</v>
      </c>
      <c r="K41" s="108">
        <f>IF($H$16=1,0,(VLOOKUP($K$18,Tablas!$A$78:$H$140,8,TRUE)))</f>
        <v>0</v>
      </c>
    </row>
    <row r="42" spans="1:11" s="51" customFormat="1" ht="20" customHeight="1" x14ac:dyDescent="0.15">
      <c r="A42" s="58"/>
      <c r="B42" s="59"/>
      <c r="C42" s="55"/>
      <c r="D42" s="107" t="s">
        <v>9</v>
      </c>
      <c r="E42" s="68"/>
      <c r="F42" s="70"/>
      <c r="G42" s="68">
        <f>IF($H$18=0,0,(VLOOKUP($H$18,Tablas!$A$141:$H$143,4,TRUE)))</f>
        <v>0</v>
      </c>
      <c r="H42" s="68">
        <f>IF($H$18=0,0,(VLOOKUP($H$18,Tablas!$A$141:$H$143,5,TRUE)))</f>
        <v>0</v>
      </c>
      <c r="I42" s="68">
        <f>IF($H$18=0,0,(VLOOKUP($H$18,Tablas!$A$141:$H$143,6,TRUE)))</f>
        <v>0</v>
      </c>
      <c r="J42" s="68">
        <f>IF($H$18=0,0,(VLOOKUP($H$18,Tablas!$A$141:$H$143,7,TRUE)))</f>
        <v>0</v>
      </c>
      <c r="K42" s="108">
        <f>IF($H$18=0,0,(VLOOKUP($H$18,Tablas!$A$141:$H$143,8,TRUE)))</f>
        <v>0</v>
      </c>
    </row>
    <row r="43" spans="1:11" s="52" customFormat="1" ht="20" customHeight="1" x14ac:dyDescent="0.15">
      <c r="A43" s="60"/>
      <c r="B43" s="61"/>
      <c r="C43" s="55"/>
      <c r="D43" s="107" t="s">
        <v>12</v>
      </c>
      <c r="E43" s="68"/>
      <c r="F43" s="70"/>
      <c r="G43" s="68">
        <f>+IF($G$22=FALSE,0,Tablas!D$144)</f>
        <v>119.25</v>
      </c>
      <c r="H43" s="68">
        <f>+IF($G$22=FALSE,0,Tablas!E$144)</f>
        <v>119.25</v>
      </c>
      <c r="I43" s="68">
        <f>+IF($G$22=FALSE,0,Tablas!F$144)</f>
        <v>119.25</v>
      </c>
      <c r="J43" s="68">
        <f>+IF($G$22=FALSE,0,Tablas!G$144)</f>
        <v>119.25</v>
      </c>
      <c r="K43" s="108">
        <f>+IF($G$22=FALSE,0,Tablas!H$144)</f>
        <v>119.25</v>
      </c>
    </row>
    <row r="44" spans="1:11" s="51" customFormat="1" ht="20" customHeight="1" x14ac:dyDescent="0.15">
      <c r="A44" s="58"/>
      <c r="B44" s="59"/>
      <c r="C44" s="36"/>
      <c r="D44" s="107" t="s">
        <v>14</v>
      </c>
      <c r="E44" s="68"/>
      <c r="F44" s="70"/>
      <c r="G44" s="68">
        <f>+IF($G$24=FALSE,0,Tablas!D$145)</f>
        <v>159</v>
      </c>
      <c r="H44" s="68">
        <f>+IF($G$24=FALSE,0,Tablas!E$145)</f>
        <v>159</v>
      </c>
      <c r="I44" s="68">
        <f>+IF($G$24=FALSE,0,Tablas!F$145)</f>
        <v>159</v>
      </c>
      <c r="J44" s="68">
        <f>+IF($G$24=FALSE,0,Tablas!G$145)</f>
        <v>159</v>
      </c>
      <c r="K44" s="108">
        <f>+IF($G$24=FALSE,0,Tablas!H$145)</f>
        <v>159</v>
      </c>
    </row>
    <row r="45" spans="1:11" s="51" customFormat="1" ht="20" customHeight="1" x14ac:dyDescent="0.15">
      <c r="A45" s="58"/>
      <c r="B45" s="59"/>
      <c r="C45" s="36"/>
      <c r="D45" s="111" t="s">
        <v>11</v>
      </c>
      <c r="E45" s="96"/>
      <c r="F45" s="70"/>
      <c r="G45" s="96">
        <f t="shared" ref="G45:K45" si="1">SUM(G40:G44)</f>
        <v>1059.47</v>
      </c>
      <c r="H45" s="96">
        <f t="shared" si="1"/>
        <v>841.64</v>
      </c>
      <c r="I45" s="96">
        <f t="shared" si="1"/>
        <v>732.99</v>
      </c>
      <c r="J45" s="96">
        <f t="shared" si="1"/>
        <v>635.47</v>
      </c>
      <c r="K45" s="112">
        <f t="shared" si="1"/>
        <v>528.41000000000008</v>
      </c>
    </row>
    <row r="46" spans="1:11" s="51" customFormat="1" ht="20" customHeight="1" x14ac:dyDescent="0.15">
      <c r="A46" s="58"/>
      <c r="B46" s="62"/>
      <c r="C46" s="36"/>
      <c r="D46" s="107" t="s">
        <v>13</v>
      </c>
      <c r="E46" s="68"/>
      <c r="F46" s="70"/>
      <c r="G46" s="68">
        <v>75</v>
      </c>
      <c r="H46" s="68">
        <v>75</v>
      </c>
      <c r="I46" s="68">
        <v>75</v>
      </c>
      <c r="J46" s="68">
        <v>75</v>
      </c>
      <c r="K46" s="108">
        <v>75</v>
      </c>
    </row>
    <row r="47" spans="1:11" s="51" customFormat="1" ht="20" customHeight="1" x14ac:dyDescent="0.15">
      <c r="A47" s="58"/>
      <c r="B47" s="62"/>
      <c r="C47" s="36"/>
      <c r="D47" s="120" t="s">
        <v>15</v>
      </c>
      <c r="E47" s="97"/>
      <c r="F47" s="98"/>
      <c r="G47" s="97">
        <f>SUM(G45:G46)</f>
        <v>1134.47</v>
      </c>
      <c r="H47" s="97">
        <f>SUM(H45:H46)</f>
        <v>916.64</v>
      </c>
      <c r="I47" s="97">
        <f>SUM(I45:I46)</f>
        <v>807.99</v>
      </c>
      <c r="J47" s="97">
        <f>SUM(J45:J46)</f>
        <v>710.47</v>
      </c>
      <c r="K47" s="121">
        <f>SUM(K45:K46)</f>
        <v>603.41000000000008</v>
      </c>
    </row>
    <row r="48" spans="1:11" s="51" customFormat="1" ht="20" customHeight="1" x14ac:dyDescent="0.15">
      <c r="A48" s="58"/>
      <c r="B48" s="59"/>
      <c r="C48" s="36"/>
      <c r="D48" s="113" t="s">
        <v>16</v>
      </c>
      <c r="E48" s="114"/>
      <c r="F48" s="122"/>
      <c r="G48" s="114">
        <f>G45</f>
        <v>1059.47</v>
      </c>
      <c r="H48" s="114">
        <f t="shared" ref="H48:K48" si="2">H45</f>
        <v>841.64</v>
      </c>
      <c r="I48" s="114">
        <f t="shared" si="2"/>
        <v>732.99</v>
      </c>
      <c r="J48" s="114">
        <f t="shared" si="2"/>
        <v>635.47</v>
      </c>
      <c r="K48" s="116">
        <f t="shared" si="2"/>
        <v>528.41000000000008</v>
      </c>
    </row>
    <row r="49" spans="1:11" s="52" customFormat="1" ht="20" customHeight="1" x14ac:dyDescent="0.2">
      <c r="A49" s="58"/>
      <c r="B49" s="58"/>
      <c r="C49" s="36"/>
      <c r="D49" s="125" t="s">
        <v>53</v>
      </c>
      <c r="E49" s="125"/>
      <c r="F49" s="125"/>
      <c r="G49" s="125"/>
      <c r="H49" s="125"/>
      <c r="I49" s="125"/>
      <c r="J49" s="125"/>
      <c r="K49" s="125"/>
    </row>
    <row r="50" spans="1:11" s="51" customFormat="1" ht="20" customHeight="1" x14ac:dyDescent="0.15">
      <c r="A50" s="58"/>
      <c r="B50" s="59"/>
      <c r="C50" s="36"/>
      <c r="D50" s="126" t="s">
        <v>49</v>
      </c>
      <c r="E50" s="126"/>
      <c r="F50" s="126"/>
      <c r="G50" s="126"/>
      <c r="H50" s="126"/>
      <c r="I50" s="126"/>
      <c r="J50" s="126"/>
      <c r="K50" s="126"/>
    </row>
    <row r="51" spans="1:11" s="51" customFormat="1" ht="20" customHeight="1" x14ac:dyDescent="0.15">
      <c r="A51" s="60"/>
      <c r="B51" s="61"/>
      <c r="C51" s="54"/>
      <c r="D51" s="126"/>
      <c r="E51" s="126"/>
      <c r="F51" s="126"/>
      <c r="G51" s="126"/>
      <c r="H51" s="126"/>
      <c r="I51" s="126"/>
      <c r="J51" s="126"/>
      <c r="K51" s="126"/>
    </row>
    <row r="52" spans="1:11" s="51" customFormat="1" ht="20" customHeight="1" x14ac:dyDescent="0.15">
      <c r="A52" s="58"/>
      <c r="B52" s="62"/>
      <c r="C52" s="54"/>
      <c r="D52" s="126"/>
      <c r="E52" s="126"/>
      <c r="F52" s="126"/>
      <c r="G52" s="126"/>
      <c r="H52" s="126"/>
      <c r="I52" s="126"/>
      <c r="J52" s="126"/>
      <c r="K52" s="126"/>
    </row>
    <row r="53" spans="1:11" s="51" customFormat="1" ht="20" customHeight="1" x14ac:dyDescent="0.15">
      <c r="A53" s="58"/>
      <c r="B53" s="62"/>
      <c r="C53" s="56"/>
      <c r="D53" s="38"/>
      <c r="E53" s="38"/>
      <c r="F53" s="38"/>
      <c r="G53" s="38"/>
      <c r="H53" s="38"/>
      <c r="I53" s="38"/>
      <c r="J53" s="38"/>
      <c r="K53" s="38"/>
    </row>
    <row r="54" spans="1:11" s="52" customFormat="1" ht="18.75" customHeight="1" x14ac:dyDescent="0.15">
      <c r="A54" s="58"/>
      <c r="B54" s="59"/>
      <c r="C54" s="36"/>
      <c r="D54" s="38"/>
      <c r="E54" s="38"/>
      <c r="F54" s="38"/>
      <c r="G54" s="38"/>
      <c r="H54" s="38"/>
      <c r="I54" s="38"/>
      <c r="J54" s="38"/>
      <c r="K54" s="38"/>
    </row>
    <row r="55" spans="1:11" s="52" customFormat="1" ht="20" customHeight="1" x14ac:dyDescent="0.15">
      <c r="A55" s="63"/>
      <c r="B55" s="63"/>
      <c r="C55" s="39"/>
      <c r="D55" s="38"/>
      <c r="E55" s="38"/>
      <c r="F55" s="38"/>
      <c r="G55" s="38"/>
      <c r="H55" s="38"/>
      <c r="I55" s="38"/>
      <c r="J55" s="38"/>
      <c r="K55" s="38"/>
    </row>
    <row r="56" spans="1:11" ht="20" customHeight="1" x14ac:dyDescent="0.15">
      <c r="A56" s="63"/>
      <c r="B56" s="63"/>
      <c r="C56" s="39"/>
      <c r="D56" s="38"/>
      <c r="E56" s="38"/>
      <c r="F56" s="38"/>
      <c r="G56" s="38"/>
      <c r="H56" s="38"/>
      <c r="I56" s="38"/>
      <c r="J56" s="38"/>
      <c r="K56" s="38"/>
    </row>
    <row r="57" spans="1:11" x14ac:dyDescent="0.15">
      <c r="A57" s="64"/>
      <c r="B57" s="64"/>
      <c r="D57" s="38"/>
      <c r="E57" s="38"/>
      <c r="F57" s="38"/>
      <c r="G57" s="38"/>
      <c r="H57" s="38"/>
      <c r="I57" s="38"/>
      <c r="J57" s="38"/>
      <c r="K57" s="38"/>
    </row>
    <row r="58" spans="1:11" x14ac:dyDescent="0.15">
      <c r="D58" s="38"/>
      <c r="E58" s="38"/>
      <c r="F58" s="38"/>
      <c r="G58" s="38"/>
      <c r="H58" s="38"/>
      <c r="I58" s="38"/>
      <c r="J58" s="38"/>
      <c r="K58" s="38"/>
    </row>
    <row r="59" spans="1:11" x14ac:dyDescent="0.15">
      <c r="D59" s="38"/>
      <c r="E59" s="38"/>
      <c r="F59" s="38"/>
      <c r="G59" s="38"/>
      <c r="H59" s="38"/>
      <c r="I59" s="38"/>
      <c r="J59" s="38"/>
      <c r="K59" s="38"/>
    </row>
    <row r="60" spans="1:11" x14ac:dyDescent="0.15">
      <c r="D60" s="38"/>
      <c r="E60" s="38"/>
      <c r="F60" s="38"/>
      <c r="G60" s="38"/>
      <c r="H60" s="38"/>
      <c r="I60" s="38"/>
      <c r="J60" s="38"/>
      <c r="K60" s="38"/>
    </row>
  </sheetData>
  <sheetProtection password="CFD1" sheet="1" objects="1" scenarios="1"/>
  <mergeCells count="7">
    <mergeCell ref="D49:K49"/>
    <mergeCell ref="D50:K52"/>
    <mergeCell ref="F14:K14"/>
    <mergeCell ref="A10:K10"/>
    <mergeCell ref="A12:B12"/>
    <mergeCell ref="F12:K12"/>
    <mergeCell ref="D17:E17"/>
  </mergeCells>
  <conditionalFormatting sqref="H16">
    <cfRule type="cellIs" dxfId="4" priority="1" stopIfTrue="1" operator="greaterThan">
      <formula>2</formula>
    </cfRule>
    <cfRule type="cellIs" dxfId="3" priority="2" stopIfTrue="1" operator="lessThan">
      <formula>1</formula>
    </cfRule>
  </conditionalFormatting>
  <conditionalFormatting sqref="K16 K18">
    <cfRule type="cellIs" dxfId="2" priority="3" stopIfTrue="1" operator="greaterThan">
      <formula>73</formula>
    </cfRule>
    <cfRule type="cellIs" dxfId="1" priority="4" stopIfTrue="1" operator="lessThan">
      <formula>18</formula>
    </cfRule>
  </conditionalFormatting>
  <printOptions horizontalCentered="1" verticalCentered="1"/>
  <pageMargins left="0.25" right="0.25" top="0.25" bottom="0.25" header="0.511811023622047" footer="0.511811023622047"/>
  <pageSetup paperSize="9" scale="38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Check Box 1">
              <controlPr locked="0" defaultSize="0" autoFill="0" autoLine="0" autoPict="0">
                <anchor moveWithCells="1">
                  <from>
                    <xdr:col>7</xdr:col>
                    <xdr:colOff>825500</xdr:colOff>
                    <xdr:row>21</xdr:row>
                    <xdr:rowOff>63500</xdr:rowOff>
                  </from>
                  <to>
                    <xdr:col>7</xdr:col>
                    <xdr:colOff>1104900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Check Box 2">
              <controlPr locked="0" defaultSize="0" autoFill="0" autoLine="0" autoPict="0">
                <anchor moveWithCells="1">
                  <from>
                    <xdr:col>7</xdr:col>
                    <xdr:colOff>825500</xdr:colOff>
                    <xdr:row>23</xdr:row>
                    <xdr:rowOff>63500</xdr:rowOff>
                  </from>
                  <to>
                    <xdr:col>7</xdr:col>
                    <xdr:colOff>1104900</xdr:colOff>
                    <xdr:row>24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O145"/>
  <sheetViews>
    <sheetView showGridLines="0" topLeftCell="A1048576" zoomScale="110" zoomScaleNormal="110" zoomScalePageLayoutView="125" workbookViewId="0">
      <selection sqref="A1:XFD1048576"/>
    </sheetView>
  </sheetViews>
  <sheetFormatPr baseColWidth="10" defaultColWidth="8.6640625" defaultRowHeight="13" zeroHeight="1" x14ac:dyDescent="0.15"/>
  <cols>
    <col min="1" max="1" width="3.6640625" style="1" customWidth="1"/>
    <col min="2" max="2" width="20.6640625" style="1" customWidth="1"/>
    <col min="3" max="8" width="15.6640625" style="9" customWidth="1"/>
    <col min="9" max="20" width="15.6640625" style="1" customWidth="1"/>
    <col min="21" max="16384" width="8.6640625" style="1"/>
  </cols>
  <sheetData>
    <row r="1" spans="1:15" ht="14" hidden="1" thickBot="1" x14ac:dyDescent="0.2"/>
    <row r="2" spans="1:15" ht="18" hidden="1" x14ac:dyDescent="0.2">
      <c r="A2" s="132" t="s">
        <v>47</v>
      </c>
      <c r="B2" s="133"/>
      <c r="C2" s="133"/>
      <c r="D2" s="133"/>
      <c r="E2" s="133"/>
      <c r="F2" s="133"/>
      <c r="G2" s="133"/>
      <c r="H2" s="134"/>
      <c r="J2" s="1" t="s">
        <v>27</v>
      </c>
      <c r="L2" s="1">
        <v>0.53</v>
      </c>
    </row>
    <row r="3" spans="1:15" ht="18" hidden="1" x14ac:dyDescent="0.2">
      <c r="A3" s="135" t="s">
        <v>19</v>
      </c>
      <c r="B3" s="136"/>
      <c r="C3" s="136"/>
      <c r="D3" s="136"/>
      <c r="E3" s="136"/>
      <c r="F3" s="136"/>
      <c r="G3" s="136"/>
      <c r="H3" s="137"/>
    </row>
    <row r="4" spans="1:15" hidden="1" x14ac:dyDescent="0.15">
      <c r="A4" s="138" t="s">
        <v>0</v>
      </c>
      <c r="B4" s="139"/>
      <c r="C4" s="139"/>
      <c r="D4" s="139"/>
      <c r="E4" s="139"/>
      <c r="F4" s="139"/>
      <c r="G4" s="139"/>
      <c r="H4" s="3"/>
    </row>
    <row r="5" spans="1:15" hidden="1" x14ac:dyDescent="0.15">
      <c r="A5" s="4" t="s">
        <v>4</v>
      </c>
      <c r="B5" s="5" t="s">
        <v>4</v>
      </c>
      <c r="C5" s="16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3" t="s">
        <v>25</v>
      </c>
    </row>
    <row r="6" spans="1:15" ht="14" hidden="1" x14ac:dyDescent="0.15">
      <c r="A6" s="4">
        <v>18</v>
      </c>
      <c r="B6" s="6"/>
      <c r="C6" s="17">
        <v>6567</v>
      </c>
      <c r="D6" s="82">
        <v>1474</v>
      </c>
      <c r="E6" s="82">
        <v>1063</v>
      </c>
      <c r="F6" s="82">
        <v>858</v>
      </c>
      <c r="G6" s="82">
        <v>674</v>
      </c>
      <c r="H6" s="82">
        <v>472</v>
      </c>
      <c r="J6" s="15" t="b">
        <v>1</v>
      </c>
      <c r="K6" s="15" t="b">
        <v>1</v>
      </c>
      <c r="L6" s="15" t="b">
        <v>1</v>
      </c>
      <c r="M6" s="15" t="b">
        <v>1</v>
      </c>
      <c r="N6" s="15" t="b">
        <v>1</v>
      </c>
      <c r="O6" s="15"/>
    </row>
    <row r="7" spans="1:15" ht="14" hidden="1" x14ac:dyDescent="0.15">
      <c r="A7" s="4">
        <v>19</v>
      </c>
      <c r="B7" s="6"/>
      <c r="C7" s="17"/>
      <c r="D7" s="82">
        <v>1527</v>
      </c>
      <c r="E7" s="82">
        <v>1100</v>
      </c>
      <c r="F7" s="82">
        <v>888</v>
      </c>
      <c r="G7" s="82">
        <v>693</v>
      </c>
      <c r="H7" s="82">
        <v>486</v>
      </c>
      <c r="J7" s="15" t="b">
        <v>1</v>
      </c>
      <c r="K7" s="15" t="b">
        <v>1</v>
      </c>
      <c r="L7" s="15" t="b">
        <v>1</v>
      </c>
      <c r="M7" s="15" t="b">
        <v>1</v>
      </c>
      <c r="N7" s="15" t="b">
        <v>1</v>
      </c>
      <c r="O7" s="15"/>
    </row>
    <row r="8" spans="1:15" ht="14" hidden="1" x14ac:dyDescent="0.15">
      <c r="A8" s="4">
        <v>20</v>
      </c>
      <c r="B8" s="6"/>
      <c r="C8" s="17"/>
      <c r="D8" s="82">
        <v>1571</v>
      </c>
      <c r="E8" s="82">
        <v>1133</v>
      </c>
      <c r="F8" s="82">
        <v>917</v>
      </c>
      <c r="G8" s="82">
        <v>718</v>
      </c>
      <c r="H8" s="82">
        <v>503</v>
      </c>
      <c r="J8" s="15" t="b">
        <v>1</v>
      </c>
      <c r="K8" s="15" t="b">
        <v>1</v>
      </c>
      <c r="L8" s="15" t="b">
        <v>1</v>
      </c>
      <c r="M8" s="15" t="b">
        <v>1</v>
      </c>
      <c r="N8" s="15" t="b">
        <v>1</v>
      </c>
      <c r="O8" s="15"/>
    </row>
    <row r="9" spans="1:15" ht="14" hidden="1" x14ac:dyDescent="0.15">
      <c r="A9" s="4">
        <v>21</v>
      </c>
      <c r="B9" s="6"/>
      <c r="C9" s="17"/>
      <c r="D9" s="82">
        <v>1624</v>
      </c>
      <c r="E9" s="82">
        <v>1170</v>
      </c>
      <c r="F9" s="82">
        <v>945</v>
      </c>
      <c r="G9" s="82">
        <v>737</v>
      </c>
      <c r="H9" s="82">
        <v>518</v>
      </c>
      <c r="J9" s="15" t="b">
        <v>1</v>
      </c>
      <c r="K9" s="15" t="b">
        <v>1</v>
      </c>
      <c r="L9" s="15" t="b">
        <v>1</v>
      </c>
      <c r="M9" s="15" t="b">
        <v>1</v>
      </c>
      <c r="N9" s="15" t="b">
        <v>1</v>
      </c>
      <c r="O9" s="15"/>
    </row>
    <row r="10" spans="1:15" ht="14" hidden="1" x14ac:dyDescent="0.15">
      <c r="A10" s="4">
        <v>22</v>
      </c>
      <c r="B10" s="6"/>
      <c r="C10" s="17"/>
      <c r="D10" s="82">
        <v>1675</v>
      </c>
      <c r="E10" s="82">
        <v>1206</v>
      </c>
      <c r="F10" s="82">
        <v>976</v>
      </c>
      <c r="G10" s="82">
        <v>762</v>
      </c>
      <c r="H10" s="82">
        <v>535</v>
      </c>
      <c r="J10" s="15" t="b">
        <v>1</v>
      </c>
      <c r="K10" s="15" t="b">
        <v>1</v>
      </c>
      <c r="L10" s="15" t="b">
        <v>1</v>
      </c>
      <c r="M10" s="15" t="b">
        <v>1</v>
      </c>
      <c r="N10" s="15" t="b">
        <v>1</v>
      </c>
      <c r="O10" s="15"/>
    </row>
    <row r="11" spans="1:15" ht="14" hidden="1" x14ac:dyDescent="0.15">
      <c r="A11" s="4">
        <v>23</v>
      </c>
      <c r="B11" s="6"/>
      <c r="C11" s="17"/>
      <c r="D11" s="82">
        <v>1728</v>
      </c>
      <c r="E11" s="82">
        <v>1241</v>
      </c>
      <c r="F11" s="82">
        <v>1004</v>
      </c>
      <c r="G11" s="82">
        <v>786</v>
      </c>
      <c r="H11" s="82">
        <v>552</v>
      </c>
      <c r="J11" s="15" t="b">
        <v>1</v>
      </c>
      <c r="K11" s="15" t="b">
        <v>1</v>
      </c>
      <c r="L11" s="15" t="b">
        <v>1</v>
      </c>
      <c r="M11" s="15" t="b">
        <v>1</v>
      </c>
      <c r="N11" s="15" t="b">
        <v>1</v>
      </c>
      <c r="O11" s="15"/>
    </row>
    <row r="12" spans="1:15" ht="14" hidden="1" x14ac:dyDescent="0.15">
      <c r="A12" s="4">
        <v>24</v>
      </c>
      <c r="B12" s="6"/>
      <c r="C12" s="17"/>
      <c r="D12" s="82">
        <v>1781</v>
      </c>
      <c r="E12" s="82">
        <v>1277</v>
      </c>
      <c r="F12" s="82">
        <v>1035</v>
      </c>
      <c r="G12" s="82">
        <v>807</v>
      </c>
      <c r="H12" s="82">
        <v>567</v>
      </c>
      <c r="J12" s="15" t="b">
        <v>1</v>
      </c>
      <c r="K12" s="15" t="b">
        <v>1</v>
      </c>
      <c r="L12" s="15" t="b">
        <v>1</v>
      </c>
      <c r="M12" s="15" t="b">
        <v>1</v>
      </c>
      <c r="N12" s="15" t="b">
        <v>1</v>
      </c>
      <c r="O12" s="15"/>
    </row>
    <row r="13" spans="1:15" ht="14" hidden="1" x14ac:dyDescent="0.15">
      <c r="A13" s="4">
        <v>25</v>
      </c>
      <c r="B13" s="6"/>
      <c r="C13" s="17">
        <v>6892</v>
      </c>
      <c r="D13" s="82">
        <v>1831</v>
      </c>
      <c r="E13" s="82">
        <v>1317</v>
      </c>
      <c r="F13" s="82">
        <v>1063</v>
      </c>
      <c r="G13" s="82">
        <v>829</v>
      </c>
      <c r="H13" s="82">
        <v>582</v>
      </c>
      <c r="J13" s="15" t="b">
        <v>1</v>
      </c>
      <c r="K13" s="15" t="b">
        <v>1</v>
      </c>
      <c r="L13" s="15" t="b">
        <v>1</v>
      </c>
      <c r="M13" s="15" t="b">
        <v>1</v>
      </c>
      <c r="N13" s="15" t="b">
        <v>1</v>
      </c>
      <c r="O13" s="15"/>
    </row>
    <row r="14" spans="1:15" ht="14" hidden="1" x14ac:dyDescent="0.15">
      <c r="A14" s="4">
        <v>26</v>
      </c>
      <c r="B14" s="6"/>
      <c r="C14" s="17"/>
      <c r="D14" s="82">
        <v>1885</v>
      </c>
      <c r="E14" s="82">
        <v>1353</v>
      </c>
      <c r="F14" s="82">
        <v>1098</v>
      </c>
      <c r="G14" s="82">
        <v>851</v>
      </c>
      <c r="H14" s="82">
        <v>598</v>
      </c>
      <c r="J14" s="15" t="b">
        <v>1</v>
      </c>
      <c r="K14" s="15" t="b">
        <v>1</v>
      </c>
      <c r="L14" s="15" t="b">
        <v>1</v>
      </c>
      <c r="M14" s="15" t="b">
        <v>1</v>
      </c>
      <c r="N14" s="15" t="b">
        <v>1</v>
      </c>
      <c r="O14" s="15"/>
    </row>
    <row r="15" spans="1:15" ht="14" hidden="1" x14ac:dyDescent="0.15">
      <c r="A15" s="4">
        <v>27</v>
      </c>
      <c r="B15" s="6"/>
      <c r="C15" s="17"/>
      <c r="D15" s="82">
        <v>1938</v>
      </c>
      <c r="E15" s="82">
        <v>1390</v>
      </c>
      <c r="F15" s="82">
        <v>1127</v>
      </c>
      <c r="G15" s="82">
        <v>873</v>
      </c>
      <c r="H15" s="82">
        <v>611</v>
      </c>
      <c r="J15" s="15" t="b">
        <v>1</v>
      </c>
      <c r="K15" s="15" t="b">
        <v>1</v>
      </c>
      <c r="L15" s="15" t="b">
        <v>1</v>
      </c>
      <c r="M15" s="15" t="b">
        <v>1</v>
      </c>
      <c r="N15" s="15" t="b">
        <v>1</v>
      </c>
      <c r="O15" s="15"/>
    </row>
    <row r="16" spans="1:15" ht="14" hidden="1" x14ac:dyDescent="0.15">
      <c r="A16" s="4">
        <v>28</v>
      </c>
      <c r="B16" s="6"/>
      <c r="C16" s="17"/>
      <c r="D16" s="82">
        <v>2055</v>
      </c>
      <c r="E16" s="82">
        <v>1473</v>
      </c>
      <c r="F16" s="82">
        <v>1191</v>
      </c>
      <c r="G16" s="82">
        <v>926</v>
      </c>
      <c r="H16" s="82">
        <v>649</v>
      </c>
      <c r="J16" s="15" t="b">
        <v>1</v>
      </c>
      <c r="K16" s="15" t="b">
        <v>1</v>
      </c>
      <c r="L16" s="15" t="b">
        <v>1</v>
      </c>
      <c r="M16" s="15" t="b">
        <v>1</v>
      </c>
      <c r="N16" s="15" t="b">
        <v>1</v>
      </c>
      <c r="O16" s="15"/>
    </row>
    <row r="17" spans="1:15" ht="14" hidden="1" x14ac:dyDescent="0.15">
      <c r="A17" s="4">
        <v>29</v>
      </c>
      <c r="B17" s="6"/>
      <c r="C17" s="17"/>
      <c r="D17" s="82">
        <v>2168</v>
      </c>
      <c r="E17" s="82">
        <v>1557</v>
      </c>
      <c r="F17" s="82">
        <v>1254</v>
      </c>
      <c r="G17" s="82">
        <v>976</v>
      </c>
      <c r="H17" s="82">
        <v>682</v>
      </c>
      <c r="J17" s="15" t="b">
        <v>1</v>
      </c>
      <c r="K17" s="15" t="b">
        <v>1</v>
      </c>
      <c r="L17" s="15" t="b">
        <v>1</v>
      </c>
      <c r="M17" s="15" t="b">
        <v>1</v>
      </c>
      <c r="N17" s="15" t="b">
        <v>1</v>
      </c>
      <c r="O17" s="15"/>
    </row>
    <row r="18" spans="1:15" ht="14" hidden="1" x14ac:dyDescent="0.15">
      <c r="A18" s="4">
        <v>30</v>
      </c>
      <c r="B18" s="6"/>
      <c r="C18" s="17">
        <v>7125</v>
      </c>
      <c r="D18" s="82">
        <v>2283</v>
      </c>
      <c r="E18" s="82">
        <v>1640</v>
      </c>
      <c r="F18" s="82">
        <v>1322</v>
      </c>
      <c r="G18" s="82">
        <v>1024</v>
      </c>
      <c r="H18" s="82">
        <v>719</v>
      </c>
      <c r="J18" s="15" t="b">
        <v>1</v>
      </c>
      <c r="K18" s="15" t="b">
        <v>1</v>
      </c>
      <c r="L18" s="15" t="b">
        <v>1</v>
      </c>
      <c r="M18" s="15" t="b">
        <v>1</v>
      </c>
      <c r="N18" s="15" t="b">
        <v>1</v>
      </c>
      <c r="O18" s="15"/>
    </row>
    <row r="19" spans="1:15" ht="14" hidden="1" x14ac:dyDescent="0.15">
      <c r="A19" s="4">
        <v>31</v>
      </c>
      <c r="B19" s="6"/>
      <c r="C19" s="17"/>
      <c r="D19" s="82">
        <v>2399</v>
      </c>
      <c r="E19" s="82">
        <v>1728</v>
      </c>
      <c r="F19" s="82">
        <v>1390</v>
      </c>
      <c r="G19" s="82">
        <v>1074</v>
      </c>
      <c r="H19" s="82">
        <v>752</v>
      </c>
      <c r="J19" s="15" t="b">
        <v>1</v>
      </c>
      <c r="K19" s="15" t="b">
        <v>1</v>
      </c>
      <c r="L19" s="15" t="b">
        <v>1</v>
      </c>
      <c r="M19" s="15" t="b">
        <v>1</v>
      </c>
      <c r="N19" s="15" t="b">
        <v>1</v>
      </c>
      <c r="O19" s="15"/>
    </row>
    <row r="20" spans="1:15" ht="14" hidden="1" x14ac:dyDescent="0.15">
      <c r="A20" s="4">
        <v>32</v>
      </c>
      <c r="B20" s="6"/>
      <c r="C20" s="17"/>
      <c r="D20" s="82">
        <v>2514</v>
      </c>
      <c r="E20" s="82">
        <v>1813</v>
      </c>
      <c r="F20" s="82">
        <v>1454</v>
      </c>
      <c r="G20" s="82">
        <v>1126</v>
      </c>
      <c r="H20" s="82">
        <v>789</v>
      </c>
      <c r="J20" s="15" t="b">
        <v>1</v>
      </c>
      <c r="K20" s="15" t="b">
        <v>1</v>
      </c>
      <c r="L20" s="15" t="b">
        <v>1</v>
      </c>
      <c r="M20" s="15" t="b">
        <v>1</v>
      </c>
      <c r="N20" s="15" t="b">
        <v>1</v>
      </c>
      <c r="O20" s="15"/>
    </row>
    <row r="21" spans="1:15" ht="14" hidden="1" x14ac:dyDescent="0.15">
      <c r="A21" s="4">
        <v>33</v>
      </c>
      <c r="B21" s="6"/>
      <c r="C21" s="17"/>
      <c r="D21" s="82">
        <v>2574</v>
      </c>
      <c r="E21" s="82">
        <v>1849</v>
      </c>
      <c r="F21" s="82">
        <v>1490</v>
      </c>
      <c r="G21" s="82">
        <v>1146</v>
      </c>
      <c r="H21" s="82">
        <v>801</v>
      </c>
      <c r="J21" s="15" t="b">
        <v>1</v>
      </c>
      <c r="K21" s="15" t="b">
        <v>1</v>
      </c>
      <c r="L21" s="15" t="b">
        <v>1</v>
      </c>
      <c r="M21" s="15" t="b">
        <v>1</v>
      </c>
      <c r="N21" s="15" t="b">
        <v>1</v>
      </c>
      <c r="O21" s="15"/>
    </row>
    <row r="22" spans="1:15" ht="14" hidden="1" x14ac:dyDescent="0.15">
      <c r="A22" s="4">
        <v>34</v>
      </c>
      <c r="B22" s="6"/>
      <c r="C22" s="17"/>
      <c r="D22" s="82">
        <v>2635</v>
      </c>
      <c r="E22" s="82">
        <v>1885</v>
      </c>
      <c r="F22" s="82">
        <v>1529</v>
      </c>
      <c r="G22" s="82">
        <v>1169</v>
      </c>
      <c r="H22" s="82">
        <v>818</v>
      </c>
      <c r="J22" s="15" t="b">
        <v>1</v>
      </c>
      <c r="K22" s="15" t="b">
        <v>1</v>
      </c>
      <c r="L22" s="15" t="b">
        <v>1</v>
      </c>
      <c r="M22" s="15" t="b">
        <v>1</v>
      </c>
      <c r="N22" s="15" t="b">
        <v>1</v>
      </c>
      <c r="O22" s="15"/>
    </row>
    <row r="23" spans="1:15" ht="14" hidden="1" x14ac:dyDescent="0.15">
      <c r="A23" s="4">
        <v>35</v>
      </c>
      <c r="B23" s="6"/>
      <c r="C23" s="17">
        <v>7966</v>
      </c>
      <c r="D23" s="82">
        <v>2693</v>
      </c>
      <c r="E23" s="82">
        <v>1921</v>
      </c>
      <c r="F23" s="82">
        <v>1563</v>
      </c>
      <c r="G23" s="82">
        <v>1187</v>
      </c>
      <c r="H23" s="82">
        <v>834</v>
      </c>
      <c r="J23" s="15" t="b">
        <v>1</v>
      </c>
      <c r="K23" s="15" t="b">
        <v>1</v>
      </c>
      <c r="L23" s="15" t="b">
        <v>1</v>
      </c>
      <c r="M23" s="15" t="b">
        <v>1</v>
      </c>
      <c r="N23" s="15" t="b">
        <v>1</v>
      </c>
      <c r="O23" s="15"/>
    </row>
    <row r="24" spans="1:15" ht="14" hidden="1" x14ac:dyDescent="0.15">
      <c r="A24" s="4">
        <v>36</v>
      </c>
      <c r="B24" s="6"/>
      <c r="C24" s="17"/>
      <c r="D24" s="82">
        <v>2752</v>
      </c>
      <c r="E24" s="82">
        <v>1957</v>
      </c>
      <c r="F24" s="82">
        <v>1600</v>
      </c>
      <c r="G24" s="82">
        <v>1208</v>
      </c>
      <c r="H24" s="82">
        <v>847</v>
      </c>
      <c r="J24" s="15" t="b">
        <v>1</v>
      </c>
      <c r="K24" s="15" t="b">
        <v>1</v>
      </c>
      <c r="L24" s="15" t="b">
        <v>1</v>
      </c>
      <c r="M24" s="15" t="b">
        <v>1</v>
      </c>
      <c r="N24" s="15" t="b">
        <v>1</v>
      </c>
      <c r="O24" s="15"/>
    </row>
    <row r="25" spans="1:15" ht="14" hidden="1" x14ac:dyDescent="0.15">
      <c r="A25" s="4">
        <v>37</v>
      </c>
      <c r="B25" s="6"/>
      <c r="C25" s="17"/>
      <c r="D25" s="82">
        <v>2816</v>
      </c>
      <c r="E25" s="82">
        <v>1992</v>
      </c>
      <c r="F25" s="82">
        <v>1636</v>
      </c>
      <c r="G25" s="82">
        <v>1229</v>
      </c>
      <c r="H25" s="82">
        <v>858</v>
      </c>
      <c r="J25" s="15" t="b">
        <v>1</v>
      </c>
      <c r="K25" s="15" t="b">
        <v>1</v>
      </c>
      <c r="L25" s="15" t="b">
        <v>1</v>
      </c>
      <c r="M25" s="15" t="b">
        <v>1</v>
      </c>
      <c r="N25" s="15" t="b">
        <v>1</v>
      </c>
      <c r="O25" s="15"/>
    </row>
    <row r="26" spans="1:15" ht="14" hidden="1" x14ac:dyDescent="0.15">
      <c r="A26" s="4">
        <v>38</v>
      </c>
      <c r="B26" s="6"/>
      <c r="C26" s="17"/>
      <c r="D26" s="82">
        <v>2907</v>
      </c>
      <c r="E26" s="82">
        <v>2057</v>
      </c>
      <c r="F26" s="82">
        <v>1681</v>
      </c>
      <c r="G26" s="82">
        <v>1268</v>
      </c>
      <c r="H26" s="82">
        <v>888</v>
      </c>
      <c r="J26" s="15" t="b">
        <v>1</v>
      </c>
      <c r="K26" s="15" t="b">
        <v>1</v>
      </c>
      <c r="L26" s="15" t="b">
        <v>1</v>
      </c>
      <c r="M26" s="15" t="b">
        <v>1</v>
      </c>
      <c r="N26" s="15" t="b">
        <v>1</v>
      </c>
      <c r="O26" s="15"/>
    </row>
    <row r="27" spans="1:15" ht="14" hidden="1" x14ac:dyDescent="0.15">
      <c r="A27" s="4">
        <v>39</v>
      </c>
      <c r="B27" s="6"/>
      <c r="C27" s="17"/>
      <c r="D27" s="82">
        <v>2999</v>
      </c>
      <c r="E27" s="82">
        <v>2118</v>
      </c>
      <c r="F27" s="82">
        <v>1728</v>
      </c>
      <c r="G27" s="82">
        <v>1304</v>
      </c>
      <c r="H27" s="82">
        <v>913</v>
      </c>
      <c r="J27" s="15" t="b">
        <v>1</v>
      </c>
      <c r="K27" s="15" t="b">
        <v>1</v>
      </c>
      <c r="L27" s="15" t="b">
        <v>1</v>
      </c>
      <c r="M27" s="15" t="b">
        <v>1</v>
      </c>
      <c r="N27" s="15" t="b">
        <v>1</v>
      </c>
      <c r="O27" s="15"/>
    </row>
    <row r="28" spans="1:15" ht="14" hidden="1" x14ac:dyDescent="0.15">
      <c r="A28" s="4">
        <v>40</v>
      </c>
      <c r="B28" s="6"/>
      <c r="C28" s="17">
        <v>9219</v>
      </c>
      <c r="D28" s="82">
        <v>3094</v>
      </c>
      <c r="E28" s="82">
        <v>2181</v>
      </c>
      <c r="F28" s="82">
        <v>1773</v>
      </c>
      <c r="G28" s="82">
        <v>1341</v>
      </c>
      <c r="H28" s="82">
        <v>941</v>
      </c>
      <c r="J28" s="15" t="b">
        <v>1</v>
      </c>
      <c r="K28" s="15" t="b">
        <v>1</v>
      </c>
      <c r="L28" s="15" t="b">
        <v>1</v>
      </c>
      <c r="M28" s="15" t="b">
        <v>1</v>
      </c>
      <c r="N28" s="15" t="b">
        <v>1</v>
      </c>
      <c r="O28" s="15"/>
    </row>
    <row r="29" spans="1:15" ht="14" hidden="1" x14ac:dyDescent="0.15">
      <c r="A29" s="4">
        <v>41</v>
      </c>
      <c r="B29" s="6"/>
      <c r="C29" s="17"/>
      <c r="D29" s="82">
        <v>3184</v>
      </c>
      <c r="E29" s="82">
        <v>2245</v>
      </c>
      <c r="F29" s="82">
        <v>1822</v>
      </c>
      <c r="G29" s="82">
        <v>1381</v>
      </c>
      <c r="H29" s="82">
        <v>965</v>
      </c>
      <c r="J29" s="15" t="b">
        <v>1</v>
      </c>
      <c r="K29" s="15" t="b">
        <v>1</v>
      </c>
      <c r="L29" s="15" t="b">
        <v>1</v>
      </c>
      <c r="M29" s="15" t="b">
        <v>1</v>
      </c>
      <c r="N29" s="15" t="b">
        <v>1</v>
      </c>
      <c r="O29" s="15"/>
    </row>
    <row r="30" spans="1:15" ht="14" hidden="1" x14ac:dyDescent="0.15">
      <c r="A30" s="4">
        <v>42</v>
      </c>
      <c r="B30" s="6"/>
      <c r="C30" s="17"/>
      <c r="D30" s="82">
        <v>3279</v>
      </c>
      <c r="E30" s="82">
        <v>2303</v>
      </c>
      <c r="F30" s="82">
        <v>1865</v>
      </c>
      <c r="G30" s="82">
        <v>1417</v>
      </c>
      <c r="H30" s="82">
        <v>991</v>
      </c>
      <c r="J30" s="15" t="b">
        <v>1</v>
      </c>
      <c r="K30" s="15" t="b">
        <v>1</v>
      </c>
      <c r="L30" s="15" t="b">
        <v>1</v>
      </c>
      <c r="M30" s="15" t="b">
        <v>1</v>
      </c>
      <c r="N30" s="15" t="b">
        <v>1</v>
      </c>
      <c r="O30" s="15"/>
    </row>
    <row r="31" spans="1:15" ht="14" hidden="1" x14ac:dyDescent="0.15">
      <c r="A31" s="4">
        <v>43</v>
      </c>
      <c r="B31" s="6"/>
      <c r="C31" s="17"/>
      <c r="D31" s="82">
        <v>3404</v>
      </c>
      <c r="E31" s="82">
        <v>2390</v>
      </c>
      <c r="F31" s="82">
        <v>1934</v>
      </c>
      <c r="G31" s="82">
        <v>1471</v>
      </c>
      <c r="H31" s="82">
        <v>1029</v>
      </c>
      <c r="J31" s="15" t="b">
        <v>1</v>
      </c>
      <c r="K31" s="15" t="b">
        <v>1</v>
      </c>
      <c r="L31" s="15" t="b">
        <v>1</v>
      </c>
      <c r="M31" s="15" t="b">
        <v>1</v>
      </c>
      <c r="N31" s="15" t="b">
        <v>1</v>
      </c>
      <c r="O31" s="15"/>
    </row>
    <row r="32" spans="1:15" ht="14" hidden="1" x14ac:dyDescent="0.15">
      <c r="A32" s="4">
        <v>44</v>
      </c>
      <c r="B32" s="6"/>
      <c r="C32" s="17"/>
      <c r="D32" s="82">
        <v>3532</v>
      </c>
      <c r="E32" s="82">
        <v>2478</v>
      </c>
      <c r="F32" s="82">
        <v>2006</v>
      </c>
      <c r="G32" s="82">
        <v>1522</v>
      </c>
      <c r="H32" s="82">
        <v>1067</v>
      </c>
      <c r="J32" s="15" t="b">
        <v>1</v>
      </c>
      <c r="K32" s="15" t="b">
        <v>1</v>
      </c>
      <c r="L32" s="15" t="b">
        <v>1</v>
      </c>
      <c r="M32" s="15" t="b">
        <v>1</v>
      </c>
      <c r="N32" s="15" t="b">
        <v>1</v>
      </c>
      <c r="O32" s="15"/>
    </row>
    <row r="33" spans="1:15" ht="14" hidden="1" x14ac:dyDescent="0.15">
      <c r="A33" s="4">
        <v>45</v>
      </c>
      <c r="B33" s="6"/>
      <c r="C33" s="17">
        <v>10294</v>
      </c>
      <c r="D33" s="82">
        <v>3665</v>
      </c>
      <c r="E33" s="82">
        <v>2564</v>
      </c>
      <c r="F33" s="82">
        <v>2074</v>
      </c>
      <c r="G33" s="82">
        <v>1572</v>
      </c>
      <c r="H33" s="82">
        <v>1102</v>
      </c>
      <c r="J33" s="15" t="b">
        <v>1</v>
      </c>
      <c r="K33" s="15" t="b">
        <v>1</v>
      </c>
      <c r="L33" s="15" t="b">
        <v>1</v>
      </c>
      <c r="M33" s="15" t="b">
        <v>1</v>
      </c>
      <c r="N33" s="15" t="b">
        <v>1</v>
      </c>
      <c r="O33" s="15"/>
    </row>
    <row r="34" spans="1:15" ht="14" hidden="1" x14ac:dyDescent="0.15">
      <c r="A34" s="4">
        <v>46</v>
      </c>
      <c r="B34" s="6"/>
      <c r="C34" s="17"/>
      <c r="D34" s="82">
        <v>3790</v>
      </c>
      <c r="E34" s="82">
        <v>2650</v>
      </c>
      <c r="F34" s="82">
        <v>2144</v>
      </c>
      <c r="G34" s="82">
        <v>1629</v>
      </c>
      <c r="H34" s="82">
        <v>1138</v>
      </c>
      <c r="J34" s="15" t="b">
        <v>1</v>
      </c>
      <c r="K34" s="15" t="b">
        <v>1</v>
      </c>
      <c r="L34" s="15" t="b">
        <v>1</v>
      </c>
      <c r="M34" s="15" t="b">
        <v>1</v>
      </c>
      <c r="N34" s="15" t="b">
        <v>1</v>
      </c>
      <c r="O34" s="15"/>
    </row>
    <row r="35" spans="1:15" ht="14" hidden="1" x14ac:dyDescent="0.15">
      <c r="A35" s="4">
        <v>47</v>
      </c>
      <c r="B35" s="6"/>
      <c r="C35" s="17"/>
      <c r="D35" s="82">
        <v>3919</v>
      </c>
      <c r="E35" s="82">
        <v>2734</v>
      </c>
      <c r="F35" s="82">
        <v>2214</v>
      </c>
      <c r="G35" s="82">
        <v>1681</v>
      </c>
      <c r="H35" s="82">
        <v>1178</v>
      </c>
      <c r="J35" s="15" t="b">
        <v>1</v>
      </c>
      <c r="K35" s="15" t="b">
        <v>1</v>
      </c>
      <c r="L35" s="15" t="b">
        <v>1</v>
      </c>
      <c r="M35" s="15" t="b">
        <v>1</v>
      </c>
      <c r="N35" s="15" t="b">
        <v>1</v>
      </c>
      <c r="O35" s="15"/>
    </row>
    <row r="36" spans="1:15" ht="14" hidden="1" x14ac:dyDescent="0.15">
      <c r="A36" s="4">
        <v>48</v>
      </c>
      <c r="B36" s="6"/>
      <c r="C36" s="17"/>
      <c r="D36" s="82">
        <v>4133</v>
      </c>
      <c r="E36" s="82">
        <v>2884</v>
      </c>
      <c r="F36" s="82">
        <v>2347</v>
      </c>
      <c r="G36" s="82">
        <v>1795</v>
      </c>
      <c r="H36" s="82">
        <v>1254</v>
      </c>
      <c r="J36" s="15" t="b">
        <v>1</v>
      </c>
      <c r="K36" s="15" t="b">
        <v>1</v>
      </c>
      <c r="L36" s="15" t="b">
        <v>1</v>
      </c>
      <c r="M36" s="15" t="b">
        <v>1</v>
      </c>
      <c r="N36" s="15" t="b">
        <v>1</v>
      </c>
      <c r="O36" s="15"/>
    </row>
    <row r="37" spans="1:15" ht="14" hidden="1" x14ac:dyDescent="0.15">
      <c r="A37" s="4">
        <v>49</v>
      </c>
      <c r="B37" s="6"/>
      <c r="C37" s="17"/>
      <c r="D37" s="82">
        <v>4348</v>
      </c>
      <c r="E37" s="82">
        <v>3031</v>
      </c>
      <c r="F37" s="82">
        <v>2480</v>
      </c>
      <c r="G37" s="82">
        <v>1908</v>
      </c>
      <c r="H37" s="82">
        <v>1337</v>
      </c>
      <c r="J37" s="15" t="b">
        <v>1</v>
      </c>
      <c r="K37" s="15" t="b">
        <v>1</v>
      </c>
      <c r="L37" s="15" t="b">
        <v>1</v>
      </c>
      <c r="M37" s="15" t="b">
        <v>1</v>
      </c>
      <c r="N37" s="15" t="b">
        <v>1</v>
      </c>
      <c r="O37" s="15"/>
    </row>
    <row r="38" spans="1:15" ht="14" hidden="1" x14ac:dyDescent="0.15">
      <c r="A38" s="4">
        <v>50</v>
      </c>
      <c r="B38" s="6"/>
      <c r="C38" s="17">
        <v>13377</v>
      </c>
      <c r="D38" s="82">
        <v>4560</v>
      </c>
      <c r="E38" s="82">
        <v>3180</v>
      </c>
      <c r="F38" s="82">
        <v>2616</v>
      </c>
      <c r="G38" s="82">
        <v>2021</v>
      </c>
      <c r="H38" s="82">
        <v>1417</v>
      </c>
      <c r="J38" s="15" t="b">
        <v>1</v>
      </c>
      <c r="K38" s="15" t="b">
        <v>1</v>
      </c>
      <c r="L38" s="15" t="b">
        <v>1</v>
      </c>
      <c r="M38" s="15" t="b">
        <v>1</v>
      </c>
      <c r="N38" s="15" t="b">
        <v>1</v>
      </c>
      <c r="O38" s="15"/>
    </row>
    <row r="39" spans="1:15" ht="14" hidden="1" x14ac:dyDescent="0.15">
      <c r="A39" s="4">
        <v>51</v>
      </c>
      <c r="B39" s="6"/>
      <c r="C39" s="17"/>
      <c r="D39" s="82">
        <v>4773</v>
      </c>
      <c r="E39" s="82">
        <v>3328</v>
      </c>
      <c r="F39" s="82">
        <v>2749</v>
      </c>
      <c r="G39" s="82">
        <v>2134</v>
      </c>
      <c r="H39" s="82">
        <v>1494</v>
      </c>
      <c r="J39" s="15" t="b">
        <v>1</v>
      </c>
      <c r="K39" s="15" t="b">
        <v>1</v>
      </c>
      <c r="L39" s="15" t="b">
        <v>1</v>
      </c>
      <c r="M39" s="15" t="b">
        <v>1</v>
      </c>
      <c r="N39" s="15" t="b">
        <v>1</v>
      </c>
      <c r="O39" s="15"/>
    </row>
    <row r="40" spans="1:15" ht="14" hidden="1" x14ac:dyDescent="0.15">
      <c r="A40" s="4">
        <v>52</v>
      </c>
      <c r="B40" s="6"/>
      <c r="C40" s="17"/>
      <c r="D40" s="82">
        <v>4988</v>
      </c>
      <c r="E40" s="82">
        <v>3473</v>
      </c>
      <c r="F40" s="82">
        <v>2882</v>
      </c>
      <c r="G40" s="82">
        <v>2250</v>
      </c>
      <c r="H40" s="82">
        <v>1572</v>
      </c>
      <c r="J40" s="15" t="b">
        <v>1</v>
      </c>
      <c r="K40" s="15" t="b">
        <v>1</v>
      </c>
      <c r="L40" s="15" t="b">
        <v>1</v>
      </c>
      <c r="M40" s="15" t="b">
        <v>1</v>
      </c>
      <c r="N40" s="15" t="b">
        <v>1</v>
      </c>
      <c r="O40" s="15"/>
    </row>
    <row r="41" spans="1:15" ht="14" hidden="1" x14ac:dyDescent="0.15">
      <c r="A41" s="4">
        <v>53</v>
      </c>
      <c r="B41" s="6"/>
      <c r="C41" s="17"/>
      <c r="D41" s="82">
        <v>5182</v>
      </c>
      <c r="E41" s="82">
        <v>3646</v>
      </c>
      <c r="F41" s="82">
        <v>3051</v>
      </c>
      <c r="G41" s="82">
        <v>2357</v>
      </c>
      <c r="H41" s="82">
        <v>1654</v>
      </c>
      <c r="J41" s="15" t="b">
        <v>1</v>
      </c>
      <c r="K41" s="15" t="b">
        <v>1</v>
      </c>
      <c r="L41" s="15" t="b">
        <v>1</v>
      </c>
      <c r="M41" s="15" t="b">
        <v>1</v>
      </c>
      <c r="N41" s="15" t="b">
        <v>1</v>
      </c>
      <c r="O41" s="15"/>
    </row>
    <row r="42" spans="1:15" ht="14" hidden="1" x14ac:dyDescent="0.15">
      <c r="A42" s="4">
        <v>54</v>
      </c>
      <c r="B42" s="6"/>
      <c r="C42" s="17"/>
      <c r="D42" s="82">
        <v>5375</v>
      </c>
      <c r="E42" s="82">
        <v>3814</v>
      </c>
      <c r="F42" s="82">
        <v>3221</v>
      </c>
      <c r="G42" s="82">
        <v>2467</v>
      </c>
      <c r="H42" s="82">
        <v>1728</v>
      </c>
      <c r="J42" s="15" t="b">
        <v>1</v>
      </c>
      <c r="K42" s="15" t="b">
        <v>1</v>
      </c>
      <c r="L42" s="15" t="b">
        <v>1</v>
      </c>
      <c r="M42" s="15" t="b">
        <v>1</v>
      </c>
      <c r="N42" s="15" t="b">
        <v>1</v>
      </c>
      <c r="O42" s="15"/>
    </row>
    <row r="43" spans="1:15" ht="14" hidden="1" x14ac:dyDescent="0.15">
      <c r="A43" s="4">
        <v>55</v>
      </c>
      <c r="B43" s="6"/>
      <c r="C43" s="17">
        <v>14228</v>
      </c>
      <c r="D43" s="82">
        <v>5570</v>
      </c>
      <c r="E43" s="82">
        <v>3985</v>
      </c>
      <c r="F43" s="82">
        <v>3389</v>
      </c>
      <c r="G43" s="82">
        <v>2574</v>
      </c>
      <c r="H43" s="82">
        <v>1804</v>
      </c>
      <c r="J43" s="15" t="b">
        <v>1</v>
      </c>
      <c r="K43" s="15" t="b">
        <v>1</v>
      </c>
      <c r="L43" s="15" t="b">
        <v>1</v>
      </c>
      <c r="M43" s="15" t="b">
        <v>1</v>
      </c>
      <c r="N43" s="15" t="b">
        <v>1</v>
      </c>
      <c r="O43" s="15"/>
    </row>
    <row r="44" spans="1:15" ht="14" hidden="1" x14ac:dyDescent="0.15">
      <c r="A44" s="4">
        <v>56</v>
      </c>
      <c r="B44" s="6"/>
      <c r="C44" s="17"/>
      <c r="D44" s="82">
        <v>5763</v>
      </c>
      <c r="E44" s="82">
        <v>4155</v>
      </c>
      <c r="F44" s="82">
        <v>3565</v>
      </c>
      <c r="G44" s="82">
        <v>2682</v>
      </c>
      <c r="H44" s="82">
        <v>1880</v>
      </c>
      <c r="J44" s="15" t="b">
        <v>1</v>
      </c>
      <c r="K44" s="15" t="b">
        <v>1</v>
      </c>
      <c r="L44" s="15" t="b">
        <v>1</v>
      </c>
      <c r="M44" s="15" t="b">
        <v>1</v>
      </c>
      <c r="N44" s="15" t="b">
        <v>1</v>
      </c>
      <c r="O44" s="15"/>
    </row>
    <row r="45" spans="1:15" ht="14" hidden="1" x14ac:dyDescent="0.15">
      <c r="A45" s="4">
        <v>57</v>
      </c>
      <c r="B45" s="6"/>
      <c r="C45" s="17"/>
      <c r="D45" s="82">
        <v>5962</v>
      </c>
      <c r="E45" s="82">
        <v>4324</v>
      </c>
      <c r="F45" s="82">
        <v>3735</v>
      </c>
      <c r="G45" s="82">
        <v>2789</v>
      </c>
      <c r="H45" s="82">
        <v>1954</v>
      </c>
      <c r="J45" s="15" t="b">
        <v>1</v>
      </c>
      <c r="K45" s="15" t="b">
        <v>1</v>
      </c>
      <c r="L45" s="15" t="b">
        <v>1</v>
      </c>
      <c r="M45" s="15" t="b">
        <v>1</v>
      </c>
      <c r="N45" s="15" t="b">
        <v>1</v>
      </c>
      <c r="O45" s="15"/>
    </row>
    <row r="46" spans="1:15" ht="14" hidden="1" x14ac:dyDescent="0.15">
      <c r="A46" s="4">
        <v>58</v>
      </c>
      <c r="B46" s="6"/>
      <c r="C46" s="17"/>
      <c r="D46" s="82">
        <v>6276</v>
      </c>
      <c r="E46" s="82">
        <v>4498</v>
      </c>
      <c r="F46" s="82">
        <v>3866</v>
      </c>
      <c r="G46" s="82">
        <v>2900</v>
      </c>
      <c r="H46" s="82">
        <v>2031</v>
      </c>
      <c r="J46" s="15" t="b">
        <v>1</v>
      </c>
      <c r="K46" s="15" t="b">
        <v>1</v>
      </c>
      <c r="L46" s="15" t="b">
        <v>1</v>
      </c>
      <c r="M46" s="15" t="b">
        <v>1</v>
      </c>
      <c r="N46" s="15" t="b">
        <v>1</v>
      </c>
      <c r="O46" s="15"/>
    </row>
    <row r="47" spans="1:15" ht="14" hidden="1" x14ac:dyDescent="0.15">
      <c r="A47" s="4">
        <v>59</v>
      </c>
      <c r="B47" s="6"/>
      <c r="C47" s="17"/>
      <c r="D47" s="82">
        <v>6587</v>
      </c>
      <c r="E47" s="82">
        <v>4666</v>
      </c>
      <c r="F47" s="82">
        <v>4001</v>
      </c>
      <c r="G47" s="82">
        <v>3005</v>
      </c>
      <c r="H47" s="82">
        <v>2107</v>
      </c>
      <c r="J47" s="15" t="b">
        <v>1</v>
      </c>
      <c r="K47" s="15" t="b">
        <v>1</v>
      </c>
      <c r="L47" s="15" t="b">
        <v>1</v>
      </c>
      <c r="M47" s="15" t="b">
        <v>1</v>
      </c>
      <c r="N47" s="15" t="b">
        <v>1</v>
      </c>
      <c r="O47" s="15"/>
    </row>
    <row r="48" spans="1:15" ht="14" hidden="1" x14ac:dyDescent="0.15">
      <c r="A48" s="4">
        <v>60</v>
      </c>
      <c r="B48" s="6"/>
      <c r="C48" s="17">
        <v>15133</v>
      </c>
      <c r="D48" s="82">
        <v>6903</v>
      </c>
      <c r="E48" s="82">
        <v>4834</v>
      </c>
      <c r="F48" s="82">
        <v>4133</v>
      </c>
      <c r="G48" s="82">
        <v>3115</v>
      </c>
      <c r="H48" s="82">
        <v>2181</v>
      </c>
      <c r="J48" s="15" t="b">
        <v>1</v>
      </c>
      <c r="K48" s="15" t="b">
        <v>1</v>
      </c>
      <c r="L48" s="15" t="b">
        <v>1</v>
      </c>
      <c r="M48" s="15" t="b">
        <v>1</v>
      </c>
      <c r="N48" s="15" t="b">
        <v>1</v>
      </c>
      <c r="O48" s="15"/>
    </row>
    <row r="49" spans="1:15" ht="14" hidden="1" x14ac:dyDescent="0.15">
      <c r="A49" s="4">
        <v>61</v>
      </c>
      <c r="B49" s="6"/>
      <c r="C49" s="17">
        <v>16253</v>
      </c>
      <c r="D49" s="82">
        <v>7164</v>
      </c>
      <c r="E49" s="82">
        <v>5011</v>
      </c>
      <c r="F49" s="82">
        <v>4313</v>
      </c>
      <c r="G49" s="82">
        <v>3237</v>
      </c>
      <c r="H49" s="82">
        <v>2264</v>
      </c>
      <c r="J49" s="15" t="b">
        <v>1</v>
      </c>
      <c r="K49" s="15" t="b">
        <v>1</v>
      </c>
      <c r="L49" s="15" t="b">
        <v>1</v>
      </c>
      <c r="M49" s="15" t="b">
        <v>1</v>
      </c>
      <c r="N49" s="15" t="b">
        <v>1</v>
      </c>
      <c r="O49" s="15"/>
    </row>
    <row r="50" spans="1:15" ht="14" hidden="1" x14ac:dyDescent="0.15">
      <c r="A50" s="4">
        <v>62</v>
      </c>
      <c r="B50" s="6"/>
      <c r="C50" s="17">
        <v>17785</v>
      </c>
      <c r="D50" s="82">
        <v>7490</v>
      </c>
      <c r="E50" s="82">
        <v>5247</v>
      </c>
      <c r="F50" s="82">
        <v>4522</v>
      </c>
      <c r="G50" s="82">
        <v>3387</v>
      </c>
      <c r="H50" s="82">
        <v>2372</v>
      </c>
      <c r="J50" s="15" t="b">
        <v>1</v>
      </c>
      <c r="K50" s="15" t="b">
        <v>1</v>
      </c>
      <c r="L50" s="15" t="b">
        <v>1</v>
      </c>
      <c r="M50" s="15" t="b">
        <v>1</v>
      </c>
      <c r="N50" s="15" t="b">
        <v>1</v>
      </c>
      <c r="O50" s="15"/>
    </row>
    <row r="51" spans="1:15" ht="14" hidden="1" x14ac:dyDescent="0.15">
      <c r="A51" s="4">
        <v>63</v>
      </c>
      <c r="B51" s="6"/>
      <c r="C51" s="17">
        <v>18901</v>
      </c>
      <c r="D51" s="82">
        <v>7875</v>
      </c>
      <c r="E51" s="82">
        <v>5512</v>
      </c>
      <c r="F51" s="82">
        <v>4755</v>
      </c>
      <c r="G51" s="82">
        <v>3563</v>
      </c>
      <c r="H51" s="82">
        <v>2494</v>
      </c>
      <c r="J51" s="15" t="b">
        <v>1</v>
      </c>
      <c r="K51" s="15" t="b">
        <v>1</v>
      </c>
      <c r="L51" s="15" t="b">
        <v>1</v>
      </c>
      <c r="M51" s="15" t="b">
        <v>1</v>
      </c>
      <c r="N51" s="15" t="b">
        <v>1</v>
      </c>
      <c r="O51" s="15"/>
    </row>
    <row r="52" spans="1:15" ht="14" hidden="1" x14ac:dyDescent="0.15">
      <c r="A52" s="4">
        <v>64</v>
      </c>
      <c r="B52" s="6"/>
      <c r="C52" s="17">
        <v>20440</v>
      </c>
      <c r="D52" s="82">
        <v>8319</v>
      </c>
      <c r="E52" s="82">
        <v>5826</v>
      </c>
      <c r="F52" s="82">
        <v>5032</v>
      </c>
      <c r="G52" s="82">
        <v>3768</v>
      </c>
      <c r="H52" s="82">
        <v>2637</v>
      </c>
      <c r="J52" s="15" t="b">
        <v>1</v>
      </c>
      <c r="K52" s="15" t="b">
        <v>1</v>
      </c>
      <c r="L52" s="15" t="b">
        <v>1</v>
      </c>
      <c r="M52" s="15" t="b">
        <v>1</v>
      </c>
      <c r="N52" s="15" t="b">
        <v>1</v>
      </c>
      <c r="O52" s="15"/>
    </row>
    <row r="53" spans="1:15" ht="14" hidden="1" x14ac:dyDescent="0.15">
      <c r="A53" s="4">
        <v>65</v>
      </c>
      <c r="B53" s="6"/>
      <c r="C53" s="17">
        <v>21418</v>
      </c>
      <c r="D53" s="82">
        <v>8697</v>
      </c>
      <c r="E53" s="82">
        <v>6241</v>
      </c>
      <c r="F53" s="82">
        <v>5388</v>
      </c>
      <c r="G53" s="82">
        <v>4022</v>
      </c>
      <c r="H53" s="82">
        <v>2818</v>
      </c>
      <c r="J53" s="15" t="b">
        <v>1</v>
      </c>
      <c r="K53" s="15" t="b">
        <v>1</v>
      </c>
      <c r="L53" s="15" t="b">
        <v>1</v>
      </c>
      <c r="M53" s="15" t="b">
        <v>1</v>
      </c>
      <c r="N53" s="15" t="b">
        <v>1</v>
      </c>
      <c r="O53" s="15"/>
    </row>
    <row r="54" spans="1:15" ht="14" hidden="1" x14ac:dyDescent="0.15">
      <c r="A54" s="4">
        <v>66</v>
      </c>
      <c r="B54" s="6"/>
      <c r="C54" s="17">
        <v>22390</v>
      </c>
      <c r="D54" s="82">
        <v>9395</v>
      </c>
      <c r="E54" s="82">
        <v>6718</v>
      </c>
      <c r="F54" s="82">
        <v>5797</v>
      </c>
      <c r="G54" s="82">
        <v>4323</v>
      </c>
      <c r="H54" s="82">
        <v>3027</v>
      </c>
      <c r="J54" s="15" t="b">
        <v>1</v>
      </c>
      <c r="K54" s="15" t="b">
        <v>1</v>
      </c>
      <c r="L54" s="15" t="b">
        <v>1</v>
      </c>
      <c r="M54" s="15" t="b">
        <v>1</v>
      </c>
      <c r="N54" s="15" t="b">
        <v>1</v>
      </c>
      <c r="O54" s="15"/>
    </row>
    <row r="55" spans="1:15" ht="14" hidden="1" x14ac:dyDescent="0.15">
      <c r="A55" s="4">
        <v>67</v>
      </c>
      <c r="B55" s="6"/>
      <c r="C55" s="17">
        <v>24449</v>
      </c>
      <c r="D55" s="82">
        <v>10152</v>
      </c>
      <c r="E55" s="82">
        <v>7259</v>
      </c>
      <c r="F55" s="82">
        <v>6263</v>
      </c>
      <c r="G55" s="82">
        <v>4673</v>
      </c>
      <c r="H55" s="82">
        <v>3268</v>
      </c>
      <c r="J55" s="15" t="b">
        <v>1</v>
      </c>
      <c r="K55" s="15" t="b">
        <v>1</v>
      </c>
      <c r="L55" s="15" t="b">
        <v>1</v>
      </c>
      <c r="M55" s="15" t="b">
        <v>1</v>
      </c>
      <c r="N55" s="15" t="b">
        <v>1</v>
      </c>
      <c r="O55" s="15"/>
    </row>
    <row r="56" spans="1:15" ht="14" hidden="1" x14ac:dyDescent="0.15">
      <c r="A56" s="4">
        <v>68</v>
      </c>
      <c r="B56" s="6"/>
      <c r="C56" s="17">
        <v>27063</v>
      </c>
      <c r="D56" s="82">
        <v>11002</v>
      </c>
      <c r="E56" s="82">
        <v>7875</v>
      </c>
      <c r="F56" s="82">
        <v>6793</v>
      </c>
      <c r="G56" s="82">
        <v>5072</v>
      </c>
      <c r="H56" s="82">
        <v>3549</v>
      </c>
      <c r="J56" s="15" t="b">
        <v>1</v>
      </c>
      <c r="K56" s="15" t="b">
        <v>1</v>
      </c>
      <c r="L56" s="15" t="b">
        <v>1</v>
      </c>
      <c r="M56" s="15" t="b">
        <v>1</v>
      </c>
      <c r="N56" s="15" t="b">
        <v>1</v>
      </c>
      <c r="O56" s="15"/>
    </row>
    <row r="57" spans="1:15" ht="14" hidden="1" x14ac:dyDescent="0.15">
      <c r="A57" s="4">
        <v>69</v>
      </c>
      <c r="B57" s="6"/>
      <c r="C57" s="17">
        <v>29766</v>
      </c>
      <c r="D57" s="82">
        <v>12017</v>
      </c>
      <c r="E57" s="82">
        <v>8602</v>
      </c>
      <c r="F57" s="82">
        <v>7420</v>
      </c>
      <c r="G57" s="82">
        <v>5537</v>
      </c>
      <c r="H57" s="82">
        <v>3875</v>
      </c>
      <c r="J57" s="15" t="b">
        <v>1</v>
      </c>
      <c r="K57" s="15" t="b">
        <v>1</v>
      </c>
      <c r="L57" s="15" t="b">
        <v>1</v>
      </c>
      <c r="M57" s="15" t="b">
        <v>1</v>
      </c>
      <c r="N57" s="15" t="b">
        <v>1</v>
      </c>
      <c r="O57" s="15"/>
    </row>
    <row r="58" spans="1:15" ht="14" hidden="1" x14ac:dyDescent="0.15">
      <c r="A58" s="4">
        <v>70</v>
      </c>
      <c r="B58" s="6"/>
      <c r="C58" s="17">
        <v>35226</v>
      </c>
      <c r="D58" s="82">
        <v>12733</v>
      </c>
      <c r="E58" s="82">
        <v>9057</v>
      </c>
      <c r="F58" s="82">
        <v>7736</v>
      </c>
      <c r="G58" s="82">
        <v>5797</v>
      </c>
      <c r="H58" s="82">
        <v>4057</v>
      </c>
      <c r="J58" s="15" t="b">
        <v>1</v>
      </c>
      <c r="K58" s="15" t="b">
        <v>1</v>
      </c>
      <c r="L58" s="15" t="b">
        <v>1</v>
      </c>
      <c r="M58" s="15" t="b">
        <v>1</v>
      </c>
      <c r="N58" s="15" t="b">
        <v>1</v>
      </c>
      <c r="O58" s="15"/>
    </row>
    <row r="59" spans="1:15" ht="14" hidden="1" x14ac:dyDescent="0.15">
      <c r="A59" s="4">
        <v>71</v>
      </c>
      <c r="B59" s="6"/>
      <c r="C59" s="17">
        <v>36603</v>
      </c>
      <c r="D59" s="82">
        <v>14021</v>
      </c>
      <c r="E59" s="82">
        <v>9971</v>
      </c>
      <c r="F59" s="82">
        <v>8599</v>
      </c>
      <c r="G59" s="82">
        <v>6386</v>
      </c>
      <c r="H59" s="82">
        <v>4473</v>
      </c>
      <c r="J59" s="15" t="b">
        <v>1</v>
      </c>
      <c r="K59" s="15" t="b">
        <v>1</v>
      </c>
      <c r="L59" s="15" t="b">
        <v>1</v>
      </c>
      <c r="M59" s="15" t="b">
        <v>1</v>
      </c>
      <c r="N59" s="15" t="b">
        <v>1</v>
      </c>
      <c r="O59" s="15"/>
    </row>
    <row r="60" spans="1:15" ht="14" hidden="1" x14ac:dyDescent="0.15">
      <c r="A60" s="4">
        <v>72</v>
      </c>
      <c r="B60" s="6"/>
      <c r="C60" s="17">
        <v>37639</v>
      </c>
      <c r="D60" s="82">
        <v>15520</v>
      </c>
      <c r="E60" s="82">
        <v>11039</v>
      </c>
      <c r="F60" s="82">
        <v>9517</v>
      </c>
      <c r="G60" s="82">
        <v>7072</v>
      </c>
      <c r="H60" s="82">
        <v>4953</v>
      </c>
      <c r="J60" s="15" t="b">
        <v>1</v>
      </c>
      <c r="K60" s="15" t="b">
        <v>1</v>
      </c>
      <c r="L60" s="15" t="b">
        <v>1</v>
      </c>
      <c r="M60" s="15" t="b">
        <v>1</v>
      </c>
      <c r="N60" s="15" t="b">
        <v>1</v>
      </c>
      <c r="O60" s="15"/>
    </row>
    <row r="61" spans="1:15" ht="14" hidden="1" x14ac:dyDescent="0.15">
      <c r="A61" s="4">
        <v>73</v>
      </c>
      <c r="B61" s="6"/>
      <c r="C61" s="17">
        <v>39022</v>
      </c>
      <c r="D61" s="82">
        <v>17224</v>
      </c>
      <c r="E61" s="82">
        <v>12255</v>
      </c>
      <c r="F61" s="82">
        <v>10558</v>
      </c>
      <c r="G61" s="82">
        <v>7855</v>
      </c>
      <c r="H61" s="82">
        <v>5497</v>
      </c>
      <c r="J61" s="15" t="b">
        <v>1</v>
      </c>
      <c r="K61" s="15" t="b">
        <v>1</v>
      </c>
      <c r="L61" s="15" t="b">
        <v>1</v>
      </c>
      <c r="M61" s="15" t="b">
        <v>1</v>
      </c>
      <c r="N61" s="15" t="b">
        <v>1</v>
      </c>
      <c r="O61" s="15"/>
    </row>
    <row r="62" spans="1:15" ht="14" hidden="1" x14ac:dyDescent="0.15">
      <c r="A62" s="4">
        <v>74</v>
      </c>
      <c r="B62" s="6"/>
      <c r="C62" s="17">
        <v>39710</v>
      </c>
      <c r="D62" s="82">
        <v>19201</v>
      </c>
      <c r="E62" s="82">
        <v>13661</v>
      </c>
      <c r="F62" s="82">
        <v>11783</v>
      </c>
      <c r="G62" s="82">
        <v>8757</v>
      </c>
      <c r="H62" s="82">
        <v>6133</v>
      </c>
      <c r="J62" s="15" t="b">
        <v>1</v>
      </c>
      <c r="K62" s="15" t="b">
        <v>1</v>
      </c>
      <c r="L62" s="15" t="b">
        <v>1</v>
      </c>
      <c r="M62" s="15" t="b">
        <v>1</v>
      </c>
      <c r="N62" s="15" t="b">
        <v>1</v>
      </c>
      <c r="O62" s="15"/>
    </row>
    <row r="63" spans="1:15" ht="14" hidden="1" x14ac:dyDescent="0.15">
      <c r="A63" s="4">
        <v>75</v>
      </c>
      <c r="B63" s="6"/>
      <c r="C63" s="17">
        <v>41434</v>
      </c>
      <c r="D63" s="82">
        <v>21608</v>
      </c>
      <c r="E63" s="82">
        <v>15330</v>
      </c>
      <c r="F63" s="82">
        <v>13163</v>
      </c>
      <c r="G63" s="82">
        <v>9819</v>
      </c>
      <c r="H63" s="82">
        <v>6870</v>
      </c>
      <c r="J63" s="15" t="b">
        <v>1</v>
      </c>
      <c r="K63" s="15" t="b">
        <v>1</v>
      </c>
      <c r="L63" s="15" t="b">
        <v>1</v>
      </c>
      <c r="M63" s="15" t="b">
        <v>1</v>
      </c>
      <c r="N63" s="15" t="b">
        <v>1</v>
      </c>
      <c r="O63" s="15"/>
    </row>
    <row r="64" spans="1:15" ht="14" hidden="1" x14ac:dyDescent="0.15">
      <c r="A64" s="4">
        <v>76</v>
      </c>
      <c r="B64" s="6"/>
      <c r="C64" s="17"/>
      <c r="D64" s="82">
        <v>24228</v>
      </c>
      <c r="E64" s="82">
        <v>17186</v>
      </c>
      <c r="F64" s="82">
        <v>14810</v>
      </c>
      <c r="G64" s="82">
        <v>11005</v>
      </c>
      <c r="H64" s="82">
        <v>7704</v>
      </c>
      <c r="J64" s="15" t="b">
        <v>1</v>
      </c>
      <c r="K64" s="15" t="b">
        <v>1</v>
      </c>
      <c r="L64" s="15" t="b">
        <v>1</v>
      </c>
      <c r="M64" s="15" t="b">
        <v>1</v>
      </c>
      <c r="N64" s="15" t="b">
        <v>1</v>
      </c>
      <c r="O64" s="15"/>
    </row>
    <row r="65" spans="1:15" ht="14" hidden="1" x14ac:dyDescent="0.15">
      <c r="A65" s="4">
        <v>77</v>
      </c>
      <c r="B65" s="6"/>
      <c r="C65" s="17"/>
      <c r="D65" s="82">
        <v>27215</v>
      </c>
      <c r="E65" s="82">
        <v>19302</v>
      </c>
      <c r="F65" s="82">
        <v>16646</v>
      </c>
      <c r="G65" s="82">
        <v>12364</v>
      </c>
      <c r="H65" s="82">
        <v>8656</v>
      </c>
      <c r="J65" s="15" t="b">
        <v>1</v>
      </c>
      <c r="K65" s="15" t="b">
        <v>1</v>
      </c>
      <c r="L65" s="15" t="b">
        <v>1</v>
      </c>
      <c r="M65" s="15" t="b">
        <v>1</v>
      </c>
      <c r="N65" s="15" t="b">
        <v>1</v>
      </c>
      <c r="O65" s="15"/>
    </row>
    <row r="66" spans="1:15" ht="14" hidden="1" x14ac:dyDescent="0.15">
      <c r="A66" s="4">
        <v>78</v>
      </c>
      <c r="B66" s="6"/>
      <c r="C66" s="17"/>
      <c r="D66" s="82">
        <v>30577</v>
      </c>
      <c r="E66" s="82">
        <v>21688</v>
      </c>
      <c r="F66" s="82">
        <v>18702</v>
      </c>
      <c r="G66" s="82">
        <v>13892</v>
      </c>
      <c r="H66" s="82">
        <v>9725</v>
      </c>
      <c r="J66" s="15" t="b">
        <v>1</v>
      </c>
      <c r="K66" s="15" t="b">
        <v>1</v>
      </c>
      <c r="L66" s="15" t="b">
        <v>1</v>
      </c>
      <c r="M66" s="15" t="b">
        <v>1</v>
      </c>
      <c r="N66" s="15" t="b">
        <v>1</v>
      </c>
      <c r="O66" s="15"/>
    </row>
    <row r="67" spans="1:15" ht="14" hidden="1" x14ac:dyDescent="0.15">
      <c r="A67" s="4">
        <v>79</v>
      </c>
      <c r="B67" s="6"/>
      <c r="C67" s="17"/>
      <c r="D67" s="82">
        <v>34354</v>
      </c>
      <c r="E67" s="82">
        <v>24369</v>
      </c>
      <c r="F67" s="82">
        <v>21015</v>
      </c>
      <c r="G67" s="82">
        <v>15606</v>
      </c>
      <c r="H67" s="82">
        <v>10926</v>
      </c>
      <c r="J67" s="15" t="b">
        <v>1</v>
      </c>
      <c r="K67" s="15" t="b">
        <v>1</v>
      </c>
      <c r="L67" s="15" t="b">
        <v>1</v>
      </c>
      <c r="M67" s="15" t="b">
        <v>1</v>
      </c>
      <c r="N67" s="15" t="b">
        <v>1</v>
      </c>
      <c r="O67" s="15"/>
    </row>
    <row r="68" spans="1:15" ht="14" hidden="1" x14ac:dyDescent="0.15">
      <c r="A68" s="4">
        <v>80</v>
      </c>
      <c r="B68" s="6"/>
      <c r="C68" s="17"/>
      <c r="D68" s="82">
        <v>38874</v>
      </c>
      <c r="E68" s="82">
        <v>27575</v>
      </c>
      <c r="F68" s="82">
        <v>23776</v>
      </c>
      <c r="G68" s="82">
        <v>17663</v>
      </c>
      <c r="H68" s="82">
        <v>12364</v>
      </c>
      <c r="J68" s="15" t="b">
        <v>1</v>
      </c>
      <c r="K68" s="15" t="b">
        <v>1</v>
      </c>
      <c r="L68" s="15" t="b">
        <v>1</v>
      </c>
      <c r="M68" s="15" t="b">
        <v>1</v>
      </c>
      <c r="N68" s="15" t="b">
        <v>1</v>
      </c>
      <c r="O68" s="15"/>
    </row>
    <row r="69" spans="1:15" ht="14" hidden="1" x14ac:dyDescent="0.15">
      <c r="A69" s="4">
        <v>1</v>
      </c>
      <c r="B69" s="6" t="s">
        <v>5</v>
      </c>
      <c r="C69" s="17">
        <v>2270</v>
      </c>
      <c r="D69" s="83">
        <v>863</v>
      </c>
      <c r="E69" s="83">
        <v>609</v>
      </c>
      <c r="F69" s="83">
        <v>504</v>
      </c>
      <c r="G69" s="83">
        <v>414</v>
      </c>
      <c r="H69" s="83">
        <v>290</v>
      </c>
      <c r="J69" s="15" t="b">
        <v>1</v>
      </c>
      <c r="K69" s="15" t="b">
        <v>1</v>
      </c>
      <c r="L69" s="15" t="b">
        <v>1</v>
      </c>
      <c r="M69" s="15" t="b">
        <v>1</v>
      </c>
      <c r="N69" s="15" t="b">
        <v>1</v>
      </c>
      <c r="O69" s="15"/>
    </row>
    <row r="70" spans="1:15" ht="14" hidden="1" x14ac:dyDescent="0.15">
      <c r="A70" s="4">
        <v>2</v>
      </c>
      <c r="B70" s="6" t="s">
        <v>1</v>
      </c>
      <c r="C70" s="17">
        <v>3566</v>
      </c>
      <c r="D70" s="82">
        <v>1328</v>
      </c>
      <c r="E70" s="82">
        <v>965</v>
      </c>
      <c r="F70" s="82">
        <v>795</v>
      </c>
      <c r="G70" s="82">
        <v>649</v>
      </c>
      <c r="H70" s="82">
        <v>455</v>
      </c>
      <c r="J70" s="15" t="b">
        <v>1</v>
      </c>
      <c r="K70" s="15" t="b">
        <v>1</v>
      </c>
      <c r="L70" s="15" t="b">
        <v>1</v>
      </c>
      <c r="M70" s="15" t="b">
        <v>1</v>
      </c>
      <c r="N70" s="15" t="b">
        <v>1</v>
      </c>
      <c r="O70" s="15"/>
    </row>
    <row r="71" spans="1:15" ht="14" hidden="1" x14ac:dyDescent="0.15">
      <c r="A71" s="4">
        <v>3</v>
      </c>
      <c r="B71" s="6" t="s">
        <v>6</v>
      </c>
      <c r="C71" s="17">
        <v>5193</v>
      </c>
      <c r="D71" s="82">
        <v>1921</v>
      </c>
      <c r="E71" s="82">
        <v>1405</v>
      </c>
      <c r="F71" s="82">
        <v>1152</v>
      </c>
      <c r="G71" s="82">
        <v>942</v>
      </c>
      <c r="H71" s="82">
        <v>659</v>
      </c>
      <c r="J71" s="15" t="b">
        <v>1</v>
      </c>
      <c r="K71" s="15" t="b">
        <v>1</v>
      </c>
      <c r="L71" s="15" t="b">
        <v>1</v>
      </c>
      <c r="M71" s="15" t="b">
        <v>1</v>
      </c>
      <c r="N71" s="15" t="b">
        <v>1</v>
      </c>
      <c r="O71" s="15"/>
    </row>
    <row r="72" spans="1:15" hidden="1" x14ac:dyDescent="0.15">
      <c r="A72" s="4">
        <v>1</v>
      </c>
      <c r="B72" s="6" t="s">
        <v>3</v>
      </c>
      <c r="C72" s="17">
        <v>0</v>
      </c>
      <c r="D72" s="7">
        <v>225</v>
      </c>
      <c r="E72" s="7">
        <v>225</v>
      </c>
      <c r="F72" s="7">
        <v>225</v>
      </c>
      <c r="G72" s="7">
        <v>225</v>
      </c>
      <c r="H72" s="8">
        <v>225</v>
      </c>
      <c r="J72" s="15"/>
      <c r="K72" s="15"/>
      <c r="L72" s="15"/>
      <c r="M72" s="15"/>
      <c r="N72" s="15"/>
      <c r="O72" s="15"/>
    </row>
    <row r="73" spans="1:15" hidden="1" x14ac:dyDescent="0.15">
      <c r="A73" s="4">
        <v>1</v>
      </c>
      <c r="B73" s="6" t="s">
        <v>2</v>
      </c>
      <c r="C73" s="17">
        <v>0</v>
      </c>
      <c r="D73" s="7">
        <v>300</v>
      </c>
      <c r="E73" s="7">
        <v>300</v>
      </c>
      <c r="F73" s="7">
        <v>300</v>
      </c>
      <c r="G73" s="7">
        <v>300</v>
      </c>
      <c r="H73" s="8">
        <v>300</v>
      </c>
      <c r="J73" s="15"/>
      <c r="K73" s="15"/>
      <c r="L73" s="15"/>
      <c r="M73" s="15"/>
      <c r="N73" s="15"/>
      <c r="O73" s="15"/>
    </row>
    <row r="74" spans="1:15" hidden="1" x14ac:dyDescent="0.15">
      <c r="A74" s="4"/>
      <c r="H74" s="10"/>
    </row>
    <row r="75" spans="1:15" ht="18" hidden="1" x14ac:dyDescent="0.2">
      <c r="A75" s="135" t="s">
        <v>26</v>
      </c>
      <c r="B75" s="136"/>
      <c r="C75" s="136"/>
      <c r="D75" s="136"/>
      <c r="E75" s="136"/>
      <c r="F75" s="136"/>
      <c r="G75" s="136"/>
      <c r="H75" s="137"/>
    </row>
    <row r="76" spans="1:15" hidden="1" x14ac:dyDescent="0.15">
      <c r="A76" s="138" t="s">
        <v>0</v>
      </c>
      <c r="B76" s="139"/>
      <c r="C76" s="139"/>
      <c r="D76" s="139"/>
      <c r="E76" s="139"/>
      <c r="F76" s="139"/>
      <c r="G76" s="139"/>
      <c r="H76" s="3"/>
    </row>
    <row r="77" spans="1:15" hidden="1" x14ac:dyDescent="0.15">
      <c r="A77" s="4" t="s">
        <v>4</v>
      </c>
      <c r="B77" s="5" t="s">
        <v>4</v>
      </c>
      <c r="C77" s="20" t="s">
        <v>20</v>
      </c>
      <c r="D77" s="19" t="s">
        <v>21</v>
      </c>
      <c r="E77" s="19" t="s">
        <v>22</v>
      </c>
      <c r="F77" s="19" t="s">
        <v>23</v>
      </c>
      <c r="G77" s="19" t="s">
        <v>24</v>
      </c>
      <c r="H77" s="21" t="s">
        <v>25</v>
      </c>
    </row>
    <row r="78" spans="1:15" hidden="1" x14ac:dyDescent="0.15">
      <c r="A78" s="4">
        <v>18</v>
      </c>
      <c r="B78" s="6"/>
      <c r="C78" s="17">
        <f>+C6*$L$2</f>
        <v>3480.51</v>
      </c>
      <c r="D78" s="7">
        <f t="shared" ref="D78:H78" si="0">+D6*$L$2</f>
        <v>781.22</v>
      </c>
      <c r="E78" s="7">
        <f t="shared" si="0"/>
        <v>563.39</v>
      </c>
      <c r="F78" s="7">
        <f t="shared" si="0"/>
        <v>454.74</v>
      </c>
      <c r="G78" s="7">
        <f t="shared" si="0"/>
        <v>357.22</v>
      </c>
      <c r="H78" s="8">
        <f t="shared" si="0"/>
        <v>250.16000000000003</v>
      </c>
    </row>
    <row r="79" spans="1:15" hidden="1" x14ac:dyDescent="0.15">
      <c r="A79" s="4">
        <v>19</v>
      </c>
      <c r="B79" s="6"/>
      <c r="C79" s="17">
        <f t="shared" ref="C79:H142" si="1">+C7*$L$2</f>
        <v>0</v>
      </c>
      <c r="D79" s="7">
        <f t="shared" si="1"/>
        <v>809.31000000000006</v>
      </c>
      <c r="E79" s="7">
        <f t="shared" si="1"/>
        <v>583</v>
      </c>
      <c r="F79" s="7">
        <f t="shared" si="1"/>
        <v>470.64000000000004</v>
      </c>
      <c r="G79" s="7">
        <f t="shared" si="1"/>
        <v>367.29</v>
      </c>
      <c r="H79" s="8">
        <f t="shared" si="1"/>
        <v>257.58000000000004</v>
      </c>
    </row>
    <row r="80" spans="1:15" hidden="1" x14ac:dyDescent="0.15">
      <c r="A80" s="4">
        <v>20</v>
      </c>
      <c r="B80" s="6"/>
      <c r="C80" s="17">
        <f t="shared" si="1"/>
        <v>0</v>
      </c>
      <c r="D80" s="7">
        <f t="shared" si="1"/>
        <v>832.63</v>
      </c>
      <c r="E80" s="7">
        <f t="shared" si="1"/>
        <v>600.49</v>
      </c>
      <c r="F80" s="7">
        <f t="shared" si="1"/>
        <v>486.01000000000005</v>
      </c>
      <c r="G80" s="7">
        <f t="shared" si="1"/>
        <v>380.54</v>
      </c>
      <c r="H80" s="8">
        <f t="shared" si="1"/>
        <v>266.59000000000003</v>
      </c>
    </row>
    <row r="81" spans="1:8" hidden="1" x14ac:dyDescent="0.15">
      <c r="A81" s="4">
        <v>21</v>
      </c>
      <c r="B81" s="6"/>
      <c r="C81" s="17">
        <f t="shared" si="1"/>
        <v>0</v>
      </c>
      <c r="D81" s="7">
        <f t="shared" si="1"/>
        <v>860.72</v>
      </c>
      <c r="E81" s="7">
        <f t="shared" si="1"/>
        <v>620.1</v>
      </c>
      <c r="F81" s="7">
        <f t="shared" si="1"/>
        <v>500.85</v>
      </c>
      <c r="G81" s="7">
        <f t="shared" si="1"/>
        <v>390.61</v>
      </c>
      <c r="H81" s="8">
        <f t="shared" si="1"/>
        <v>274.54000000000002</v>
      </c>
    </row>
    <row r="82" spans="1:8" hidden="1" x14ac:dyDescent="0.15">
      <c r="A82" s="4">
        <v>22</v>
      </c>
      <c r="B82" s="6"/>
      <c r="C82" s="17">
        <f t="shared" si="1"/>
        <v>0</v>
      </c>
      <c r="D82" s="7">
        <f t="shared" si="1"/>
        <v>887.75</v>
      </c>
      <c r="E82" s="7">
        <f t="shared" si="1"/>
        <v>639.18000000000006</v>
      </c>
      <c r="F82" s="7">
        <f t="shared" si="1"/>
        <v>517.28</v>
      </c>
      <c r="G82" s="7">
        <f t="shared" si="1"/>
        <v>403.86</v>
      </c>
      <c r="H82" s="8">
        <f t="shared" si="1"/>
        <v>283.55</v>
      </c>
    </row>
    <row r="83" spans="1:8" hidden="1" x14ac:dyDescent="0.15">
      <c r="A83" s="4">
        <v>23</v>
      </c>
      <c r="B83" s="6"/>
      <c r="C83" s="17">
        <f t="shared" si="1"/>
        <v>0</v>
      </c>
      <c r="D83" s="7">
        <f t="shared" si="1"/>
        <v>915.84</v>
      </c>
      <c r="E83" s="7">
        <f t="shared" si="1"/>
        <v>657.73</v>
      </c>
      <c r="F83" s="7">
        <f t="shared" si="1"/>
        <v>532.12</v>
      </c>
      <c r="G83" s="7">
        <f t="shared" si="1"/>
        <v>416.58000000000004</v>
      </c>
      <c r="H83" s="8">
        <f t="shared" si="1"/>
        <v>292.56</v>
      </c>
    </row>
    <row r="84" spans="1:8" hidden="1" x14ac:dyDescent="0.15">
      <c r="A84" s="4">
        <v>24</v>
      </c>
      <c r="B84" s="6"/>
      <c r="C84" s="17">
        <f t="shared" si="1"/>
        <v>0</v>
      </c>
      <c r="D84" s="7">
        <f t="shared" si="1"/>
        <v>943.93000000000006</v>
      </c>
      <c r="E84" s="7">
        <f t="shared" si="1"/>
        <v>676.81000000000006</v>
      </c>
      <c r="F84" s="7">
        <f t="shared" si="1"/>
        <v>548.55000000000007</v>
      </c>
      <c r="G84" s="7">
        <f t="shared" si="1"/>
        <v>427.71000000000004</v>
      </c>
      <c r="H84" s="8">
        <f t="shared" si="1"/>
        <v>300.51</v>
      </c>
    </row>
    <row r="85" spans="1:8" hidden="1" x14ac:dyDescent="0.15">
      <c r="A85" s="4">
        <v>25</v>
      </c>
      <c r="B85" s="6"/>
      <c r="C85" s="17">
        <f t="shared" si="1"/>
        <v>3652.76</v>
      </c>
      <c r="D85" s="7">
        <f t="shared" si="1"/>
        <v>970.43000000000006</v>
      </c>
      <c r="E85" s="7">
        <f t="shared" si="1"/>
        <v>698.01</v>
      </c>
      <c r="F85" s="7">
        <f t="shared" si="1"/>
        <v>563.39</v>
      </c>
      <c r="G85" s="7">
        <f t="shared" si="1"/>
        <v>439.37</v>
      </c>
      <c r="H85" s="8">
        <f t="shared" si="1"/>
        <v>308.46000000000004</v>
      </c>
    </row>
    <row r="86" spans="1:8" hidden="1" x14ac:dyDescent="0.15">
      <c r="A86" s="4">
        <v>26</v>
      </c>
      <c r="B86" s="6"/>
      <c r="C86" s="17">
        <f t="shared" si="1"/>
        <v>0</v>
      </c>
      <c r="D86" s="7">
        <f t="shared" si="1"/>
        <v>999.05000000000007</v>
      </c>
      <c r="E86" s="7">
        <f t="shared" si="1"/>
        <v>717.09</v>
      </c>
      <c r="F86" s="7">
        <f t="shared" si="1"/>
        <v>581.94000000000005</v>
      </c>
      <c r="G86" s="7">
        <f t="shared" si="1"/>
        <v>451.03000000000003</v>
      </c>
      <c r="H86" s="8">
        <f t="shared" si="1"/>
        <v>316.94</v>
      </c>
    </row>
    <row r="87" spans="1:8" hidden="1" x14ac:dyDescent="0.15">
      <c r="A87" s="4">
        <v>27</v>
      </c>
      <c r="B87" s="6"/>
      <c r="C87" s="17">
        <f t="shared" si="1"/>
        <v>0</v>
      </c>
      <c r="D87" s="7">
        <f t="shared" si="1"/>
        <v>1027.1400000000001</v>
      </c>
      <c r="E87" s="7">
        <f t="shared" si="1"/>
        <v>736.7</v>
      </c>
      <c r="F87" s="7">
        <f t="shared" si="1"/>
        <v>597.31000000000006</v>
      </c>
      <c r="G87" s="7">
        <f t="shared" si="1"/>
        <v>462.69</v>
      </c>
      <c r="H87" s="8">
        <f t="shared" si="1"/>
        <v>323.83000000000004</v>
      </c>
    </row>
    <row r="88" spans="1:8" hidden="1" x14ac:dyDescent="0.15">
      <c r="A88" s="4">
        <v>28</v>
      </c>
      <c r="B88" s="6"/>
      <c r="C88" s="17">
        <f t="shared" si="1"/>
        <v>0</v>
      </c>
      <c r="D88" s="7">
        <f t="shared" si="1"/>
        <v>1089.1500000000001</v>
      </c>
      <c r="E88" s="7">
        <f t="shared" si="1"/>
        <v>780.69</v>
      </c>
      <c r="F88" s="7">
        <f t="shared" si="1"/>
        <v>631.23</v>
      </c>
      <c r="G88" s="7">
        <f t="shared" si="1"/>
        <v>490.78000000000003</v>
      </c>
      <c r="H88" s="8">
        <f t="shared" si="1"/>
        <v>343.97</v>
      </c>
    </row>
    <row r="89" spans="1:8" hidden="1" x14ac:dyDescent="0.15">
      <c r="A89" s="4">
        <v>29</v>
      </c>
      <c r="B89" s="6"/>
      <c r="C89" s="17">
        <f t="shared" si="1"/>
        <v>0</v>
      </c>
      <c r="D89" s="7">
        <f t="shared" si="1"/>
        <v>1149.04</v>
      </c>
      <c r="E89" s="7">
        <f t="shared" si="1"/>
        <v>825.21</v>
      </c>
      <c r="F89" s="7">
        <f t="shared" si="1"/>
        <v>664.62</v>
      </c>
      <c r="G89" s="7">
        <f t="shared" si="1"/>
        <v>517.28</v>
      </c>
      <c r="H89" s="8">
        <f t="shared" si="1"/>
        <v>361.46000000000004</v>
      </c>
    </row>
    <row r="90" spans="1:8" hidden="1" x14ac:dyDescent="0.15">
      <c r="A90" s="4">
        <v>30</v>
      </c>
      <c r="B90" s="6"/>
      <c r="C90" s="17">
        <f t="shared" si="1"/>
        <v>3776.25</v>
      </c>
      <c r="D90" s="7">
        <f t="shared" si="1"/>
        <v>1209.99</v>
      </c>
      <c r="E90" s="7">
        <f t="shared" si="1"/>
        <v>869.2</v>
      </c>
      <c r="F90" s="7">
        <f t="shared" si="1"/>
        <v>700.66000000000008</v>
      </c>
      <c r="G90" s="7">
        <f t="shared" si="1"/>
        <v>542.72</v>
      </c>
      <c r="H90" s="8">
        <f t="shared" si="1"/>
        <v>381.07</v>
      </c>
    </row>
    <row r="91" spans="1:8" hidden="1" x14ac:dyDescent="0.15">
      <c r="A91" s="4">
        <v>31</v>
      </c>
      <c r="B91" s="6"/>
      <c r="C91" s="17">
        <f t="shared" si="1"/>
        <v>0</v>
      </c>
      <c r="D91" s="7">
        <f t="shared" si="1"/>
        <v>1271.47</v>
      </c>
      <c r="E91" s="7">
        <f t="shared" si="1"/>
        <v>915.84</v>
      </c>
      <c r="F91" s="7">
        <f t="shared" si="1"/>
        <v>736.7</v>
      </c>
      <c r="G91" s="7">
        <f t="shared" si="1"/>
        <v>569.22</v>
      </c>
      <c r="H91" s="8">
        <f t="shared" si="1"/>
        <v>398.56</v>
      </c>
    </row>
    <row r="92" spans="1:8" hidden="1" x14ac:dyDescent="0.15">
      <c r="A92" s="4">
        <v>32</v>
      </c>
      <c r="B92" s="6"/>
      <c r="C92" s="17">
        <f t="shared" si="1"/>
        <v>0</v>
      </c>
      <c r="D92" s="7">
        <f t="shared" si="1"/>
        <v>1332.42</v>
      </c>
      <c r="E92" s="7">
        <f t="shared" si="1"/>
        <v>960.8900000000001</v>
      </c>
      <c r="F92" s="7">
        <f t="shared" si="1"/>
        <v>770.62</v>
      </c>
      <c r="G92" s="7">
        <f t="shared" si="1"/>
        <v>596.78000000000009</v>
      </c>
      <c r="H92" s="8">
        <f t="shared" si="1"/>
        <v>418.17</v>
      </c>
    </row>
    <row r="93" spans="1:8" hidden="1" x14ac:dyDescent="0.15">
      <c r="A93" s="4">
        <v>33</v>
      </c>
      <c r="B93" s="6"/>
      <c r="C93" s="17">
        <f t="shared" si="1"/>
        <v>0</v>
      </c>
      <c r="D93" s="7">
        <f t="shared" si="1"/>
        <v>1364.22</v>
      </c>
      <c r="E93" s="7">
        <f t="shared" si="1"/>
        <v>979.97</v>
      </c>
      <c r="F93" s="7">
        <f t="shared" si="1"/>
        <v>789.7</v>
      </c>
      <c r="G93" s="7">
        <f t="shared" si="1"/>
        <v>607.38</v>
      </c>
      <c r="H93" s="8">
        <f t="shared" si="1"/>
        <v>424.53000000000003</v>
      </c>
    </row>
    <row r="94" spans="1:8" hidden="1" x14ac:dyDescent="0.15">
      <c r="A94" s="4">
        <v>34</v>
      </c>
      <c r="B94" s="6"/>
      <c r="C94" s="17">
        <f t="shared" si="1"/>
        <v>0</v>
      </c>
      <c r="D94" s="7">
        <f t="shared" si="1"/>
        <v>1396.5500000000002</v>
      </c>
      <c r="E94" s="7">
        <f t="shared" si="1"/>
        <v>999.05000000000007</v>
      </c>
      <c r="F94" s="7">
        <f t="shared" si="1"/>
        <v>810.37</v>
      </c>
      <c r="G94" s="7">
        <f t="shared" si="1"/>
        <v>619.57000000000005</v>
      </c>
      <c r="H94" s="8">
        <f t="shared" si="1"/>
        <v>433.54</v>
      </c>
    </row>
    <row r="95" spans="1:8" hidden="1" x14ac:dyDescent="0.15">
      <c r="A95" s="4">
        <v>35</v>
      </c>
      <c r="B95" s="6"/>
      <c r="C95" s="17">
        <f t="shared" si="1"/>
        <v>4221.9800000000005</v>
      </c>
      <c r="D95" s="7">
        <f t="shared" si="1"/>
        <v>1427.29</v>
      </c>
      <c r="E95" s="7">
        <f t="shared" si="1"/>
        <v>1018.13</v>
      </c>
      <c r="F95" s="7">
        <f t="shared" si="1"/>
        <v>828.39</v>
      </c>
      <c r="G95" s="7">
        <f t="shared" si="1"/>
        <v>629.11</v>
      </c>
      <c r="H95" s="8">
        <f t="shared" si="1"/>
        <v>442.02000000000004</v>
      </c>
    </row>
    <row r="96" spans="1:8" hidden="1" x14ac:dyDescent="0.15">
      <c r="A96" s="4">
        <v>36</v>
      </c>
      <c r="B96" s="6"/>
      <c r="C96" s="17">
        <f t="shared" si="1"/>
        <v>0</v>
      </c>
      <c r="D96" s="7">
        <f t="shared" si="1"/>
        <v>1458.5600000000002</v>
      </c>
      <c r="E96" s="7">
        <f t="shared" si="1"/>
        <v>1037.21</v>
      </c>
      <c r="F96" s="7">
        <f t="shared" si="1"/>
        <v>848</v>
      </c>
      <c r="G96" s="7">
        <f t="shared" si="1"/>
        <v>640.24</v>
      </c>
      <c r="H96" s="8">
        <f t="shared" si="1"/>
        <v>448.91</v>
      </c>
    </row>
    <row r="97" spans="1:8" hidden="1" x14ac:dyDescent="0.15">
      <c r="A97" s="4">
        <v>37</v>
      </c>
      <c r="B97" s="6"/>
      <c r="C97" s="17">
        <f t="shared" si="1"/>
        <v>0</v>
      </c>
      <c r="D97" s="7">
        <f t="shared" si="1"/>
        <v>1492.48</v>
      </c>
      <c r="E97" s="7">
        <f t="shared" si="1"/>
        <v>1055.76</v>
      </c>
      <c r="F97" s="7">
        <f t="shared" si="1"/>
        <v>867.08</v>
      </c>
      <c r="G97" s="7">
        <f t="shared" si="1"/>
        <v>651.37</v>
      </c>
      <c r="H97" s="8">
        <f t="shared" si="1"/>
        <v>454.74</v>
      </c>
    </row>
    <row r="98" spans="1:8" hidden="1" x14ac:dyDescent="0.15">
      <c r="A98" s="4">
        <v>38</v>
      </c>
      <c r="B98" s="6"/>
      <c r="C98" s="17">
        <f t="shared" si="1"/>
        <v>0</v>
      </c>
      <c r="D98" s="7">
        <f t="shared" si="1"/>
        <v>1540.71</v>
      </c>
      <c r="E98" s="7">
        <f t="shared" si="1"/>
        <v>1090.21</v>
      </c>
      <c r="F98" s="7">
        <f t="shared" si="1"/>
        <v>890.93000000000006</v>
      </c>
      <c r="G98" s="7">
        <f t="shared" si="1"/>
        <v>672.04000000000008</v>
      </c>
      <c r="H98" s="8">
        <f t="shared" si="1"/>
        <v>470.64000000000004</v>
      </c>
    </row>
    <row r="99" spans="1:8" hidden="1" x14ac:dyDescent="0.15">
      <c r="A99" s="4">
        <v>39</v>
      </c>
      <c r="B99" s="6"/>
      <c r="C99" s="17">
        <f t="shared" si="1"/>
        <v>0</v>
      </c>
      <c r="D99" s="7">
        <f t="shared" si="1"/>
        <v>1589.47</v>
      </c>
      <c r="E99" s="7">
        <f t="shared" si="1"/>
        <v>1122.54</v>
      </c>
      <c r="F99" s="7">
        <f t="shared" si="1"/>
        <v>915.84</v>
      </c>
      <c r="G99" s="7">
        <f t="shared" si="1"/>
        <v>691.12</v>
      </c>
      <c r="H99" s="8">
        <f t="shared" si="1"/>
        <v>483.89000000000004</v>
      </c>
    </row>
    <row r="100" spans="1:8" hidden="1" x14ac:dyDescent="0.15">
      <c r="A100" s="4">
        <v>40</v>
      </c>
      <c r="B100" s="6"/>
      <c r="C100" s="17">
        <f t="shared" si="1"/>
        <v>4886.0700000000006</v>
      </c>
      <c r="D100" s="7">
        <f t="shared" si="1"/>
        <v>1639.8200000000002</v>
      </c>
      <c r="E100" s="7">
        <f t="shared" si="1"/>
        <v>1155.93</v>
      </c>
      <c r="F100" s="7">
        <f t="shared" si="1"/>
        <v>939.69</v>
      </c>
      <c r="G100" s="7">
        <f t="shared" si="1"/>
        <v>710.73</v>
      </c>
      <c r="H100" s="8">
        <f t="shared" si="1"/>
        <v>498.73</v>
      </c>
    </row>
    <row r="101" spans="1:8" hidden="1" x14ac:dyDescent="0.15">
      <c r="A101" s="4">
        <v>41</v>
      </c>
      <c r="B101" s="6"/>
      <c r="C101" s="17">
        <f t="shared" si="1"/>
        <v>0</v>
      </c>
      <c r="D101" s="7">
        <f t="shared" si="1"/>
        <v>1687.52</v>
      </c>
      <c r="E101" s="7">
        <f t="shared" si="1"/>
        <v>1189.8500000000001</v>
      </c>
      <c r="F101" s="7">
        <f t="shared" si="1"/>
        <v>965.66000000000008</v>
      </c>
      <c r="G101" s="7">
        <f t="shared" si="1"/>
        <v>731.93000000000006</v>
      </c>
      <c r="H101" s="8">
        <f t="shared" si="1"/>
        <v>511.45000000000005</v>
      </c>
    </row>
    <row r="102" spans="1:8" hidden="1" x14ac:dyDescent="0.15">
      <c r="A102" s="4">
        <v>42</v>
      </c>
      <c r="B102" s="6"/>
      <c r="C102" s="17">
        <f t="shared" si="1"/>
        <v>0</v>
      </c>
      <c r="D102" s="7">
        <f t="shared" si="1"/>
        <v>1737.8700000000001</v>
      </c>
      <c r="E102" s="7">
        <f t="shared" si="1"/>
        <v>1220.5900000000001</v>
      </c>
      <c r="F102" s="7">
        <f t="shared" si="1"/>
        <v>988.45</v>
      </c>
      <c r="G102" s="7">
        <f t="shared" si="1"/>
        <v>751.01</v>
      </c>
      <c r="H102" s="8">
        <f t="shared" si="1"/>
        <v>525.23</v>
      </c>
    </row>
    <row r="103" spans="1:8" hidden="1" x14ac:dyDescent="0.15">
      <c r="A103" s="4">
        <v>43</v>
      </c>
      <c r="B103" s="6"/>
      <c r="C103" s="17">
        <f t="shared" si="1"/>
        <v>0</v>
      </c>
      <c r="D103" s="7">
        <f t="shared" si="1"/>
        <v>1804.1200000000001</v>
      </c>
      <c r="E103" s="7">
        <f t="shared" si="1"/>
        <v>1266.7</v>
      </c>
      <c r="F103" s="7">
        <f t="shared" si="1"/>
        <v>1025.02</v>
      </c>
      <c r="G103" s="7">
        <f t="shared" si="1"/>
        <v>779.63</v>
      </c>
      <c r="H103" s="8">
        <f t="shared" si="1"/>
        <v>545.37</v>
      </c>
    </row>
    <row r="104" spans="1:8" hidden="1" x14ac:dyDescent="0.15">
      <c r="A104" s="4">
        <v>44</v>
      </c>
      <c r="B104" s="6"/>
      <c r="C104" s="17">
        <f t="shared" si="1"/>
        <v>0</v>
      </c>
      <c r="D104" s="7">
        <f t="shared" si="1"/>
        <v>1871.96</v>
      </c>
      <c r="E104" s="7">
        <f t="shared" si="1"/>
        <v>1313.3400000000001</v>
      </c>
      <c r="F104" s="7">
        <f t="shared" si="1"/>
        <v>1063.18</v>
      </c>
      <c r="G104" s="7">
        <f t="shared" si="1"/>
        <v>806.66000000000008</v>
      </c>
      <c r="H104" s="8">
        <f t="shared" si="1"/>
        <v>565.51</v>
      </c>
    </row>
    <row r="105" spans="1:8" hidden="1" x14ac:dyDescent="0.15">
      <c r="A105" s="4">
        <v>45</v>
      </c>
      <c r="B105" s="6"/>
      <c r="C105" s="17">
        <f t="shared" si="1"/>
        <v>5455.8200000000006</v>
      </c>
      <c r="D105" s="7">
        <f t="shared" si="1"/>
        <v>1942.45</v>
      </c>
      <c r="E105" s="7">
        <f t="shared" si="1"/>
        <v>1358.92</v>
      </c>
      <c r="F105" s="7">
        <f t="shared" si="1"/>
        <v>1099.22</v>
      </c>
      <c r="G105" s="7">
        <f t="shared" si="1"/>
        <v>833.16000000000008</v>
      </c>
      <c r="H105" s="8">
        <f t="shared" si="1"/>
        <v>584.06000000000006</v>
      </c>
    </row>
    <row r="106" spans="1:8" hidden="1" x14ac:dyDescent="0.15">
      <c r="A106" s="4">
        <v>46</v>
      </c>
      <c r="B106" s="6"/>
      <c r="C106" s="17">
        <f t="shared" si="1"/>
        <v>0</v>
      </c>
      <c r="D106" s="7">
        <f t="shared" si="1"/>
        <v>2008.7</v>
      </c>
      <c r="E106" s="7">
        <f t="shared" si="1"/>
        <v>1404.5</v>
      </c>
      <c r="F106" s="7">
        <f t="shared" si="1"/>
        <v>1136.3200000000002</v>
      </c>
      <c r="G106" s="7">
        <f t="shared" si="1"/>
        <v>863.37</v>
      </c>
      <c r="H106" s="8">
        <f t="shared" si="1"/>
        <v>603.14</v>
      </c>
    </row>
    <row r="107" spans="1:8" hidden="1" x14ac:dyDescent="0.15">
      <c r="A107" s="4">
        <v>47</v>
      </c>
      <c r="B107" s="6"/>
      <c r="C107" s="17">
        <f t="shared" si="1"/>
        <v>0</v>
      </c>
      <c r="D107" s="7">
        <f t="shared" si="1"/>
        <v>2077.0700000000002</v>
      </c>
      <c r="E107" s="7">
        <f t="shared" si="1"/>
        <v>1449.02</v>
      </c>
      <c r="F107" s="7">
        <f t="shared" si="1"/>
        <v>1173.42</v>
      </c>
      <c r="G107" s="7">
        <f t="shared" si="1"/>
        <v>890.93000000000006</v>
      </c>
      <c r="H107" s="8">
        <f t="shared" si="1"/>
        <v>624.34</v>
      </c>
    </row>
    <row r="108" spans="1:8" hidden="1" x14ac:dyDescent="0.15">
      <c r="A108" s="4">
        <v>48</v>
      </c>
      <c r="B108" s="6"/>
      <c r="C108" s="17">
        <f t="shared" si="1"/>
        <v>0</v>
      </c>
      <c r="D108" s="7">
        <f t="shared" si="1"/>
        <v>2190.4900000000002</v>
      </c>
      <c r="E108" s="7">
        <f t="shared" si="1"/>
        <v>1528.52</v>
      </c>
      <c r="F108" s="7">
        <f t="shared" si="1"/>
        <v>1243.9100000000001</v>
      </c>
      <c r="G108" s="7">
        <f t="shared" si="1"/>
        <v>951.35</v>
      </c>
      <c r="H108" s="8">
        <f t="shared" si="1"/>
        <v>664.62</v>
      </c>
    </row>
    <row r="109" spans="1:8" hidden="1" x14ac:dyDescent="0.15">
      <c r="A109" s="4">
        <v>49</v>
      </c>
      <c r="B109" s="6"/>
      <c r="C109" s="17">
        <f t="shared" si="1"/>
        <v>0</v>
      </c>
      <c r="D109" s="7">
        <f t="shared" si="1"/>
        <v>2304.44</v>
      </c>
      <c r="E109" s="7">
        <f t="shared" si="1"/>
        <v>1606.43</v>
      </c>
      <c r="F109" s="7">
        <f t="shared" si="1"/>
        <v>1314.4</v>
      </c>
      <c r="G109" s="7">
        <f t="shared" si="1"/>
        <v>1011.24</v>
      </c>
      <c r="H109" s="8">
        <f t="shared" si="1"/>
        <v>708.61</v>
      </c>
    </row>
    <row r="110" spans="1:8" hidden="1" x14ac:dyDescent="0.15">
      <c r="A110" s="4">
        <v>50</v>
      </c>
      <c r="B110" s="6"/>
      <c r="C110" s="17">
        <f t="shared" si="1"/>
        <v>7089.81</v>
      </c>
      <c r="D110" s="7">
        <f t="shared" si="1"/>
        <v>2416.8000000000002</v>
      </c>
      <c r="E110" s="7">
        <f t="shared" si="1"/>
        <v>1685.4</v>
      </c>
      <c r="F110" s="7">
        <f t="shared" si="1"/>
        <v>1386.48</v>
      </c>
      <c r="G110" s="7">
        <f t="shared" si="1"/>
        <v>1071.1300000000001</v>
      </c>
      <c r="H110" s="8">
        <f t="shared" si="1"/>
        <v>751.01</v>
      </c>
    </row>
    <row r="111" spans="1:8" hidden="1" x14ac:dyDescent="0.15">
      <c r="A111" s="4">
        <v>51</v>
      </c>
      <c r="B111" s="6"/>
      <c r="C111" s="17">
        <f t="shared" si="1"/>
        <v>0</v>
      </c>
      <c r="D111" s="7">
        <f t="shared" si="1"/>
        <v>2529.69</v>
      </c>
      <c r="E111" s="7">
        <f t="shared" si="1"/>
        <v>1763.8400000000001</v>
      </c>
      <c r="F111" s="7">
        <f t="shared" si="1"/>
        <v>1456.97</v>
      </c>
      <c r="G111" s="7">
        <f t="shared" si="1"/>
        <v>1131.02</v>
      </c>
      <c r="H111" s="8">
        <f t="shared" si="1"/>
        <v>791.82</v>
      </c>
    </row>
    <row r="112" spans="1:8" hidden="1" x14ac:dyDescent="0.15">
      <c r="A112" s="4">
        <v>52</v>
      </c>
      <c r="B112" s="6"/>
      <c r="C112" s="17">
        <f t="shared" si="1"/>
        <v>0</v>
      </c>
      <c r="D112" s="7">
        <f t="shared" si="1"/>
        <v>2643.6400000000003</v>
      </c>
      <c r="E112" s="7">
        <f t="shared" si="1"/>
        <v>1840.69</v>
      </c>
      <c r="F112" s="7">
        <f t="shared" si="1"/>
        <v>1527.46</v>
      </c>
      <c r="G112" s="7">
        <f t="shared" si="1"/>
        <v>1192.5</v>
      </c>
      <c r="H112" s="8">
        <f t="shared" si="1"/>
        <v>833.16000000000008</v>
      </c>
    </row>
    <row r="113" spans="1:8" hidden="1" x14ac:dyDescent="0.15">
      <c r="A113" s="4">
        <v>53</v>
      </c>
      <c r="B113" s="6"/>
      <c r="C113" s="17">
        <f t="shared" si="1"/>
        <v>0</v>
      </c>
      <c r="D113" s="7">
        <f t="shared" si="1"/>
        <v>2746.46</v>
      </c>
      <c r="E113" s="7">
        <f t="shared" si="1"/>
        <v>1932.38</v>
      </c>
      <c r="F113" s="7">
        <f t="shared" si="1"/>
        <v>1617.03</v>
      </c>
      <c r="G113" s="7">
        <f t="shared" si="1"/>
        <v>1249.21</v>
      </c>
      <c r="H113" s="8">
        <f t="shared" si="1"/>
        <v>876.62</v>
      </c>
    </row>
    <row r="114" spans="1:8" hidden="1" x14ac:dyDescent="0.15">
      <c r="A114" s="4">
        <v>54</v>
      </c>
      <c r="B114" s="6"/>
      <c r="C114" s="17">
        <f t="shared" si="1"/>
        <v>0</v>
      </c>
      <c r="D114" s="7">
        <f t="shared" si="1"/>
        <v>2848.75</v>
      </c>
      <c r="E114" s="7">
        <f t="shared" si="1"/>
        <v>2021.42</v>
      </c>
      <c r="F114" s="7">
        <f t="shared" si="1"/>
        <v>1707.13</v>
      </c>
      <c r="G114" s="7">
        <f t="shared" si="1"/>
        <v>1307.51</v>
      </c>
      <c r="H114" s="8">
        <f t="shared" si="1"/>
        <v>915.84</v>
      </c>
    </row>
    <row r="115" spans="1:8" hidden="1" x14ac:dyDescent="0.15">
      <c r="A115" s="4">
        <v>55</v>
      </c>
      <c r="B115" s="6"/>
      <c r="C115" s="17">
        <f t="shared" si="1"/>
        <v>7540.84</v>
      </c>
      <c r="D115" s="7">
        <f t="shared" si="1"/>
        <v>2952.1000000000004</v>
      </c>
      <c r="E115" s="7">
        <f t="shared" si="1"/>
        <v>2112.0500000000002</v>
      </c>
      <c r="F115" s="7">
        <f t="shared" si="1"/>
        <v>1796.17</v>
      </c>
      <c r="G115" s="7">
        <f t="shared" si="1"/>
        <v>1364.22</v>
      </c>
      <c r="H115" s="8">
        <f t="shared" si="1"/>
        <v>956.12</v>
      </c>
    </row>
    <row r="116" spans="1:8" hidden="1" x14ac:dyDescent="0.15">
      <c r="A116" s="4">
        <v>56</v>
      </c>
      <c r="B116" s="6"/>
      <c r="C116" s="17">
        <f t="shared" si="1"/>
        <v>0</v>
      </c>
      <c r="D116" s="7">
        <f t="shared" si="1"/>
        <v>3054.3900000000003</v>
      </c>
      <c r="E116" s="7">
        <f t="shared" si="1"/>
        <v>2202.15</v>
      </c>
      <c r="F116" s="7">
        <f t="shared" si="1"/>
        <v>1889.45</v>
      </c>
      <c r="G116" s="7">
        <f t="shared" si="1"/>
        <v>1421.46</v>
      </c>
      <c r="H116" s="8">
        <f t="shared" ref="H116" si="2">+H44*$L$2</f>
        <v>996.40000000000009</v>
      </c>
    </row>
    <row r="117" spans="1:8" hidden="1" x14ac:dyDescent="0.15">
      <c r="A117" s="4">
        <v>57</v>
      </c>
      <c r="B117" s="6"/>
      <c r="C117" s="17">
        <f t="shared" si="1"/>
        <v>0</v>
      </c>
      <c r="D117" s="7">
        <f t="shared" ref="D117:H117" si="3">+D45*$L$2</f>
        <v>3159.86</v>
      </c>
      <c r="E117" s="7">
        <f t="shared" si="3"/>
        <v>2291.7200000000003</v>
      </c>
      <c r="F117" s="7">
        <f t="shared" si="3"/>
        <v>1979.5500000000002</v>
      </c>
      <c r="G117" s="7">
        <f t="shared" si="3"/>
        <v>1478.17</v>
      </c>
      <c r="H117" s="8">
        <f t="shared" si="3"/>
        <v>1035.6200000000001</v>
      </c>
    </row>
    <row r="118" spans="1:8" hidden="1" x14ac:dyDescent="0.15">
      <c r="A118" s="4">
        <v>58</v>
      </c>
      <c r="B118" s="6"/>
      <c r="C118" s="17">
        <f t="shared" si="1"/>
        <v>0</v>
      </c>
      <c r="D118" s="7">
        <f t="shared" ref="D118:H118" si="4">+D46*$L$2</f>
        <v>3326.28</v>
      </c>
      <c r="E118" s="7">
        <f t="shared" si="4"/>
        <v>2383.94</v>
      </c>
      <c r="F118" s="7">
        <f t="shared" si="4"/>
        <v>2048.98</v>
      </c>
      <c r="G118" s="7">
        <f t="shared" si="4"/>
        <v>1537</v>
      </c>
      <c r="H118" s="8">
        <f t="shared" si="4"/>
        <v>1076.43</v>
      </c>
    </row>
    <row r="119" spans="1:8" hidden="1" x14ac:dyDescent="0.15">
      <c r="A119" s="4">
        <v>59</v>
      </c>
      <c r="B119" s="6"/>
      <c r="C119" s="17">
        <f t="shared" si="1"/>
        <v>0</v>
      </c>
      <c r="D119" s="7">
        <f t="shared" ref="D119:H119" si="5">+D47*$L$2</f>
        <v>3491.11</v>
      </c>
      <c r="E119" s="7">
        <f t="shared" si="5"/>
        <v>2472.98</v>
      </c>
      <c r="F119" s="7">
        <f t="shared" si="5"/>
        <v>2120.5300000000002</v>
      </c>
      <c r="G119" s="7">
        <f t="shared" si="5"/>
        <v>1592.65</v>
      </c>
      <c r="H119" s="8">
        <f t="shared" si="5"/>
        <v>1116.71</v>
      </c>
    </row>
    <row r="120" spans="1:8" hidden="1" x14ac:dyDescent="0.15">
      <c r="A120" s="4">
        <v>60</v>
      </c>
      <c r="B120" s="6"/>
      <c r="C120" s="17">
        <f t="shared" si="1"/>
        <v>8020.4900000000007</v>
      </c>
      <c r="D120" s="7">
        <f t="shared" ref="D120:H120" si="6">+D48*$L$2</f>
        <v>3658.59</v>
      </c>
      <c r="E120" s="7">
        <f t="shared" si="6"/>
        <v>2562.02</v>
      </c>
      <c r="F120" s="7">
        <f t="shared" si="6"/>
        <v>2190.4900000000002</v>
      </c>
      <c r="G120" s="7">
        <f t="shared" si="6"/>
        <v>1650.95</v>
      </c>
      <c r="H120" s="8">
        <f t="shared" si="6"/>
        <v>1155.93</v>
      </c>
    </row>
    <row r="121" spans="1:8" hidden="1" x14ac:dyDescent="0.15">
      <c r="A121" s="4">
        <v>61</v>
      </c>
      <c r="B121" s="6"/>
      <c r="C121" s="17">
        <f t="shared" si="1"/>
        <v>8614.09</v>
      </c>
      <c r="D121" s="7">
        <f t="shared" ref="D121:H121" si="7">+D49*$L$2</f>
        <v>3796.92</v>
      </c>
      <c r="E121" s="7">
        <f t="shared" si="7"/>
        <v>2655.83</v>
      </c>
      <c r="F121" s="7">
        <f t="shared" si="7"/>
        <v>2285.8900000000003</v>
      </c>
      <c r="G121" s="7">
        <f t="shared" si="7"/>
        <v>1715.6100000000001</v>
      </c>
      <c r="H121" s="8">
        <f t="shared" si="7"/>
        <v>1199.92</v>
      </c>
    </row>
    <row r="122" spans="1:8" hidden="1" x14ac:dyDescent="0.15">
      <c r="A122" s="4">
        <v>62</v>
      </c>
      <c r="B122" s="6"/>
      <c r="C122" s="17">
        <f t="shared" si="1"/>
        <v>9426.0500000000011</v>
      </c>
      <c r="D122" s="7">
        <f t="shared" ref="D122:H122" si="8">+D50*$L$2</f>
        <v>3969.7000000000003</v>
      </c>
      <c r="E122" s="7">
        <f t="shared" si="8"/>
        <v>2780.9100000000003</v>
      </c>
      <c r="F122" s="7">
        <f t="shared" si="8"/>
        <v>2396.6600000000003</v>
      </c>
      <c r="G122" s="7">
        <f t="shared" si="8"/>
        <v>1795.1100000000001</v>
      </c>
      <c r="H122" s="8">
        <f t="shared" si="8"/>
        <v>1257.1600000000001</v>
      </c>
    </row>
    <row r="123" spans="1:8" hidden="1" x14ac:dyDescent="0.15">
      <c r="A123" s="4">
        <v>63</v>
      </c>
      <c r="B123" s="6"/>
      <c r="C123" s="17">
        <f t="shared" si="1"/>
        <v>10017.530000000001</v>
      </c>
      <c r="D123" s="7">
        <f t="shared" ref="D123:H123" si="9">+D51*$L$2</f>
        <v>4173.75</v>
      </c>
      <c r="E123" s="7">
        <f t="shared" si="9"/>
        <v>2921.36</v>
      </c>
      <c r="F123" s="7">
        <f t="shared" si="9"/>
        <v>2520.15</v>
      </c>
      <c r="G123" s="7">
        <f t="shared" si="9"/>
        <v>1888.39</v>
      </c>
      <c r="H123" s="8">
        <f t="shared" si="9"/>
        <v>1321.8200000000002</v>
      </c>
    </row>
    <row r="124" spans="1:8" hidden="1" x14ac:dyDescent="0.15">
      <c r="A124" s="4">
        <v>64</v>
      </c>
      <c r="B124" s="6"/>
      <c r="C124" s="17">
        <f t="shared" si="1"/>
        <v>10833.2</v>
      </c>
      <c r="D124" s="7">
        <f t="shared" ref="D124:H124" si="10">+D52*$L$2</f>
        <v>4409.0700000000006</v>
      </c>
      <c r="E124" s="7">
        <f t="shared" si="10"/>
        <v>3087.78</v>
      </c>
      <c r="F124" s="7">
        <f t="shared" si="10"/>
        <v>2666.96</v>
      </c>
      <c r="G124" s="7">
        <f t="shared" si="10"/>
        <v>1997.0400000000002</v>
      </c>
      <c r="H124" s="8">
        <f t="shared" si="10"/>
        <v>1397.6100000000001</v>
      </c>
    </row>
    <row r="125" spans="1:8" hidden="1" x14ac:dyDescent="0.15">
      <c r="A125" s="4">
        <v>65</v>
      </c>
      <c r="B125" s="6"/>
      <c r="C125" s="17">
        <f t="shared" si="1"/>
        <v>11351.54</v>
      </c>
      <c r="D125" s="7">
        <f t="shared" ref="D125:H125" si="11">+D53*$L$2</f>
        <v>4609.41</v>
      </c>
      <c r="E125" s="7">
        <f t="shared" si="11"/>
        <v>3307.73</v>
      </c>
      <c r="F125" s="7">
        <f t="shared" si="11"/>
        <v>2855.6400000000003</v>
      </c>
      <c r="G125" s="7">
        <f t="shared" si="11"/>
        <v>2131.6600000000003</v>
      </c>
      <c r="H125" s="8">
        <f t="shared" si="11"/>
        <v>1493.54</v>
      </c>
    </row>
    <row r="126" spans="1:8" hidden="1" x14ac:dyDescent="0.15">
      <c r="A126" s="4">
        <v>66</v>
      </c>
      <c r="B126" s="6"/>
      <c r="C126" s="17">
        <f t="shared" si="1"/>
        <v>11866.7</v>
      </c>
      <c r="D126" s="7">
        <f t="shared" ref="D126:H126" si="12">+D54*$L$2</f>
        <v>4979.3500000000004</v>
      </c>
      <c r="E126" s="7">
        <f t="shared" si="12"/>
        <v>3560.54</v>
      </c>
      <c r="F126" s="7">
        <f t="shared" si="12"/>
        <v>3072.4100000000003</v>
      </c>
      <c r="G126" s="7">
        <f t="shared" si="12"/>
        <v>2291.19</v>
      </c>
      <c r="H126" s="8">
        <f t="shared" si="12"/>
        <v>1604.3100000000002</v>
      </c>
    </row>
    <row r="127" spans="1:8" hidden="1" x14ac:dyDescent="0.15">
      <c r="A127" s="4">
        <v>67</v>
      </c>
      <c r="B127" s="6"/>
      <c r="C127" s="17">
        <f t="shared" si="1"/>
        <v>12957.970000000001</v>
      </c>
      <c r="D127" s="7">
        <f t="shared" ref="D127:H127" si="13">+D55*$L$2</f>
        <v>5380.56</v>
      </c>
      <c r="E127" s="7">
        <f t="shared" si="13"/>
        <v>3847.27</v>
      </c>
      <c r="F127" s="7">
        <f t="shared" si="13"/>
        <v>3319.3900000000003</v>
      </c>
      <c r="G127" s="7">
        <f t="shared" si="13"/>
        <v>2476.69</v>
      </c>
      <c r="H127" s="8">
        <f t="shared" si="13"/>
        <v>1732.0400000000002</v>
      </c>
    </row>
    <row r="128" spans="1:8" hidden="1" x14ac:dyDescent="0.15">
      <c r="A128" s="4">
        <v>68</v>
      </c>
      <c r="B128" s="6"/>
      <c r="C128" s="17">
        <f t="shared" si="1"/>
        <v>14343.390000000001</v>
      </c>
      <c r="D128" s="7">
        <f t="shared" ref="D128:H128" si="14">+D56*$L$2</f>
        <v>5831.06</v>
      </c>
      <c r="E128" s="7">
        <f t="shared" si="14"/>
        <v>4173.75</v>
      </c>
      <c r="F128" s="7">
        <f t="shared" si="14"/>
        <v>3600.29</v>
      </c>
      <c r="G128" s="7">
        <f t="shared" si="14"/>
        <v>2688.1600000000003</v>
      </c>
      <c r="H128" s="8">
        <f t="shared" si="14"/>
        <v>1880.97</v>
      </c>
    </row>
    <row r="129" spans="1:8" hidden="1" x14ac:dyDescent="0.15">
      <c r="A129" s="4">
        <v>69</v>
      </c>
      <c r="B129" s="6"/>
      <c r="C129" s="17">
        <f t="shared" si="1"/>
        <v>15775.980000000001</v>
      </c>
      <c r="D129" s="7">
        <f t="shared" ref="D129:H129" si="15">+D57*$L$2</f>
        <v>6369.01</v>
      </c>
      <c r="E129" s="7">
        <f t="shared" si="15"/>
        <v>4559.0600000000004</v>
      </c>
      <c r="F129" s="7">
        <f t="shared" si="15"/>
        <v>3932.6000000000004</v>
      </c>
      <c r="G129" s="7">
        <f t="shared" si="15"/>
        <v>2934.61</v>
      </c>
      <c r="H129" s="8">
        <f t="shared" si="15"/>
        <v>2053.75</v>
      </c>
    </row>
    <row r="130" spans="1:8" hidden="1" x14ac:dyDescent="0.15">
      <c r="A130" s="4">
        <v>70</v>
      </c>
      <c r="B130" s="6"/>
      <c r="C130" s="17">
        <f t="shared" si="1"/>
        <v>18669.780000000002</v>
      </c>
      <c r="D130" s="7">
        <f t="shared" ref="D130:H130" si="16">+D58*$L$2</f>
        <v>6748.4900000000007</v>
      </c>
      <c r="E130" s="7">
        <f t="shared" si="16"/>
        <v>4800.21</v>
      </c>
      <c r="F130" s="7">
        <f t="shared" si="16"/>
        <v>4100.08</v>
      </c>
      <c r="G130" s="7">
        <f t="shared" si="16"/>
        <v>3072.4100000000003</v>
      </c>
      <c r="H130" s="8">
        <f t="shared" si="16"/>
        <v>2150.21</v>
      </c>
    </row>
    <row r="131" spans="1:8" hidden="1" x14ac:dyDescent="0.15">
      <c r="A131" s="4">
        <v>71</v>
      </c>
      <c r="B131" s="6"/>
      <c r="C131" s="17">
        <f t="shared" si="1"/>
        <v>19399.59</v>
      </c>
      <c r="D131" s="7">
        <f t="shared" ref="D131:H131" si="17">+D59*$L$2</f>
        <v>7431.13</v>
      </c>
      <c r="E131" s="7">
        <f t="shared" si="17"/>
        <v>5284.63</v>
      </c>
      <c r="F131" s="7">
        <f t="shared" si="17"/>
        <v>4557.47</v>
      </c>
      <c r="G131" s="7">
        <f t="shared" si="17"/>
        <v>3384.5800000000004</v>
      </c>
      <c r="H131" s="8">
        <f t="shared" si="17"/>
        <v>2370.69</v>
      </c>
    </row>
    <row r="132" spans="1:8" hidden="1" x14ac:dyDescent="0.15">
      <c r="A132" s="4">
        <v>72</v>
      </c>
      <c r="B132" s="6"/>
      <c r="C132" s="17">
        <f t="shared" si="1"/>
        <v>19948.670000000002</v>
      </c>
      <c r="D132" s="7">
        <f t="shared" ref="D132:H132" si="18">+D60*$L$2</f>
        <v>8225.6</v>
      </c>
      <c r="E132" s="7">
        <f t="shared" si="18"/>
        <v>5850.67</v>
      </c>
      <c r="F132" s="7">
        <f t="shared" si="18"/>
        <v>5044.01</v>
      </c>
      <c r="G132" s="7">
        <f t="shared" si="18"/>
        <v>3748.1600000000003</v>
      </c>
      <c r="H132" s="8">
        <f t="shared" si="18"/>
        <v>2625.09</v>
      </c>
    </row>
    <row r="133" spans="1:8" hidden="1" x14ac:dyDescent="0.15">
      <c r="A133" s="4">
        <v>73</v>
      </c>
      <c r="B133" s="6"/>
      <c r="C133" s="17">
        <f t="shared" si="1"/>
        <v>20681.66</v>
      </c>
      <c r="D133" s="7">
        <f t="shared" ref="D133:H133" si="19">+D61*$L$2</f>
        <v>9128.7200000000012</v>
      </c>
      <c r="E133" s="7">
        <f t="shared" si="19"/>
        <v>6495.1500000000005</v>
      </c>
      <c r="F133" s="7">
        <f t="shared" si="19"/>
        <v>5595.7400000000007</v>
      </c>
      <c r="G133" s="7">
        <f t="shared" si="19"/>
        <v>4163.1500000000005</v>
      </c>
      <c r="H133" s="8">
        <f t="shared" si="19"/>
        <v>2913.4100000000003</v>
      </c>
    </row>
    <row r="134" spans="1:8" hidden="1" x14ac:dyDescent="0.15">
      <c r="A134" s="4">
        <v>74</v>
      </c>
      <c r="B134" s="6"/>
      <c r="C134" s="17">
        <f t="shared" si="1"/>
        <v>21046.3</v>
      </c>
      <c r="D134" s="7">
        <f t="shared" ref="D134:H134" si="20">+D62*$L$2</f>
        <v>10176.530000000001</v>
      </c>
      <c r="E134" s="7">
        <f t="shared" si="20"/>
        <v>7240.33</v>
      </c>
      <c r="F134" s="7">
        <f t="shared" si="20"/>
        <v>6244.9900000000007</v>
      </c>
      <c r="G134" s="7">
        <f t="shared" si="20"/>
        <v>4641.21</v>
      </c>
      <c r="H134" s="8">
        <f t="shared" si="20"/>
        <v>3250.4900000000002</v>
      </c>
    </row>
    <row r="135" spans="1:8" hidden="1" x14ac:dyDescent="0.15">
      <c r="A135" s="4">
        <v>75</v>
      </c>
      <c r="B135" s="6"/>
      <c r="C135" s="17">
        <f t="shared" si="1"/>
        <v>21960.02</v>
      </c>
      <c r="D135" s="7">
        <f t="shared" ref="D135:H135" si="21">+D63*$L$2</f>
        <v>11452.24</v>
      </c>
      <c r="E135" s="7">
        <f t="shared" si="21"/>
        <v>8124.9000000000005</v>
      </c>
      <c r="F135" s="7">
        <f t="shared" si="21"/>
        <v>6976.39</v>
      </c>
      <c r="G135" s="7">
        <f t="shared" si="21"/>
        <v>5204.0700000000006</v>
      </c>
      <c r="H135" s="8">
        <f t="shared" si="21"/>
        <v>3641.1000000000004</v>
      </c>
    </row>
    <row r="136" spans="1:8" hidden="1" x14ac:dyDescent="0.15">
      <c r="A136" s="4">
        <v>76</v>
      </c>
      <c r="B136" s="6"/>
      <c r="C136" s="17">
        <f t="shared" si="1"/>
        <v>0</v>
      </c>
      <c r="D136" s="7">
        <f t="shared" ref="D136:H136" si="22">+D64*$L$2</f>
        <v>12840.84</v>
      </c>
      <c r="E136" s="7">
        <f t="shared" si="22"/>
        <v>9108.58</v>
      </c>
      <c r="F136" s="7">
        <f t="shared" si="22"/>
        <v>7849.3</v>
      </c>
      <c r="G136" s="7">
        <f t="shared" si="22"/>
        <v>5832.6500000000005</v>
      </c>
      <c r="H136" s="8">
        <f t="shared" si="22"/>
        <v>4083.1200000000003</v>
      </c>
    </row>
    <row r="137" spans="1:8" hidden="1" x14ac:dyDescent="0.15">
      <c r="A137" s="4">
        <v>77</v>
      </c>
      <c r="B137" s="6"/>
      <c r="C137" s="17">
        <f t="shared" si="1"/>
        <v>0</v>
      </c>
      <c r="D137" s="7">
        <f t="shared" ref="D137:H137" si="23">+D65*$L$2</f>
        <v>14423.95</v>
      </c>
      <c r="E137" s="7">
        <f t="shared" si="23"/>
        <v>10230.060000000001</v>
      </c>
      <c r="F137" s="7">
        <f t="shared" si="23"/>
        <v>8822.380000000001</v>
      </c>
      <c r="G137" s="7">
        <f t="shared" si="23"/>
        <v>6552.92</v>
      </c>
      <c r="H137" s="8">
        <f t="shared" si="23"/>
        <v>4587.68</v>
      </c>
    </row>
    <row r="138" spans="1:8" hidden="1" x14ac:dyDescent="0.15">
      <c r="A138" s="4">
        <v>78</v>
      </c>
      <c r="B138" s="6"/>
      <c r="C138" s="17">
        <f t="shared" si="1"/>
        <v>0</v>
      </c>
      <c r="D138" s="7">
        <f t="shared" ref="D138:H138" si="24">+D66*$L$2</f>
        <v>16205.810000000001</v>
      </c>
      <c r="E138" s="7">
        <f t="shared" si="24"/>
        <v>11494.640000000001</v>
      </c>
      <c r="F138" s="7">
        <f t="shared" si="24"/>
        <v>9912.0600000000013</v>
      </c>
      <c r="G138" s="7">
        <f t="shared" si="24"/>
        <v>7362.76</v>
      </c>
      <c r="H138" s="8">
        <f t="shared" si="24"/>
        <v>5154.25</v>
      </c>
    </row>
    <row r="139" spans="1:8" hidden="1" x14ac:dyDescent="0.15">
      <c r="A139" s="4">
        <v>79</v>
      </c>
      <c r="B139" s="6"/>
      <c r="C139" s="17">
        <f t="shared" si="1"/>
        <v>0</v>
      </c>
      <c r="D139" s="7">
        <f t="shared" ref="D139:H139" si="25">+D67*$L$2</f>
        <v>18207.620000000003</v>
      </c>
      <c r="E139" s="7">
        <f t="shared" si="25"/>
        <v>12915.570000000002</v>
      </c>
      <c r="F139" s="7">
        <f t="shared" si="25"/>
        <v>11137.95</v>
      </c>
      <c r="G139" s="7">
        <f t="shared" si="25"/>
        <v>8271.18</v>
      </c>
      <c r="H139" s="8">
        <f t="shared" si="25"/>
        <v>5790.7800000000007</v>
      </c>
    </row>
    <row r="140" spans="1:8" hidden="1" x14ac:dyDescent="0.15">
      <c r="A140" s="4">
        <v>80</v>
      </c>
      <c r="B140" s="6"/>
      <c r="C140" s="17">
        <f t="shared" si="1"/>
        <v>0</v>
      </c>
      <c r="D140" s="7">
        <f t="shared" ref="D140:H140" si="26">+D68*$L$2</f>
        <v>20603.22</v>
      </c>
      <c r="E140" s="7">
        <f t="shared" si="26"/>
        <v>14614.75</v>
      </c>
      <c r="F140" s="7">
        <f t="shared" si="26"/>
        <v>12601.28</v>
      </c>
      <c r="G140" s="7">
        <f t="shared" si="26"/>
        <v>9361.3900000000012</v>
      </c>
      <c r="H140" s="8">
        <f t="shared" si="26"/>
        <v>6552.92</v>
      </c>
    </row>
    <row r="141" spans="1:8" hidden="1" x14ac:dyDescent="0.15">
      <c r="A141" s="4">
        <v>1</v>
      </c>
      <c r="B141" s="6" t="s">
        <v>5</v>
      </c>
      <c r="C141" s="17">
        <f t="shared" si="1"/>
        <v>1203.1000000000001</v>
      </c>
      <c r="D141" s="7">
        <f t="shared" ref="D141:H141" si="27">+D69*$L$2</f>
        <v>457.39000000000004</v>
      </c>
      <c r="E141" s="7">
        <f t="shared" si="27"/>
        <v>322.77000000000004</v>
      </c>
      <c r="F141" s="7">
        <f t="shared" si="27"/>
        <v>267.12</v>
      </c>
      <c r="G141" s="7">
        <f t="shared" si="27"/>
        <v>219.42000000000002</v>
      </c>
      <c r="H141" s="8">
        <f t="shared" si="27"/>
        <v>153.70000000000002</v>
      </c>
    </row>
    <row r="142" spans="1:8" hidden="1" x14ac:dyDescent="0.15">
      <c r="A142" s="4">
        <v>2</v>
      </c>
      <c r="B142" s="6" t="s">
        <v>1</v>
      </c>
      <c r="C142" s="17">
        <f t="shared" si="1"/>
        <v>1889.98</v>
      </c>
      <c r="D142" s="7">
        <f t="shared" ref="D142:H142" si="28">+D70*$L$2</f>
        <v>703.84</v>
      </c>
      <c r="E142" s="7">
        <f t="shared" si="28"/>
        <v>511.45000000000005</v>
      </c>
      <c r="F142" s="7">
        <f t="shared" si="28"/>
        <v>421.35</v>
      </c>
      <c r="G142" s="7">
        <f t="shared" si="28"/>
        <v>343.97</v>
      </c>
      <c r="H142" s="8">
        <f t="shared" si="28"/>
        <v>241.15</v>
      </c>
    </row>
    <row r="143" spans="1:8" hidden="1" x14ac:dyDescent="0.15">
      <c r="A143" s="4">
        <v>3</v>
      </c>
      <c r="B143" s="6" t="s">
        <v>6</v>
      </c>
      <c r="C143" s="17">
        <f t="shared" ref="C143:H145" si="29">+C71*$L$2</f>
        <v>2752.29</v>
      </c>
      <c r="D143" s="7">
        <f t="shared" si="29"/>
        <v>1018.13</v>
      </c>
      <c r="E143" s="7">
        <f t="shared" si="29"/>
        <v>744.65000000000009</v>
      </c>
      <c r="F143" s="7">
        <f t="shared" si="29"/>
        <v>610.56000000000006</v>
      </c>
      <c r="G143" s="7">
        <f t="shared" si="29"/>
        <v>499.26000000000005</v>
      </c>
      <c r="H143" s="8">
        <f t="shared" si="29"/>
        <v>349.27000000000004</v>
      </c>
    </row>
    <row r="144" spans="1:8" hidden="1" x14ac:dyDescent="0.15">
      <c r="A144" s="4">
        <v>1</v>
      </c>
      <c r="B144" s="6" t="s">
        <v>3</v>
      </c>
      <c r="C144" s="17">
        <f t="shared" si="29"/>
        <v>0</v>
      </c>
      <c r="D144" s="7">
        <f t="shared" si="29"/>
        <v>119.25</v>
      </c>
      <c r="E144" s="7">
        <f t="shared" si="29"/>
        <v>119.25</v>
      </c>
      <c r="F144" s="7">
        <f t="shared" si="29"/>
        <v>119.25</v>
      </c>
      <c r="G144" s="7">
        <f t="shared" si="29"/>
        <v>119.25</v>
      </c>
      <c r="H144" s="8">
        <f t="shared" si="29"/>
        <v>119.25</v>
      </c>
    </row>
    <row r="145" spans="1:8" ht="14" hidden="1" thickBot="1" x14ac:dyDescent="0.2">
      <c r="A145" s="11">
        <v>1</v>
      </c>
      <c r="B145" s="12" t="s">
        <v>2</v>
      </c>
      <c r="C145" s="18">
        <f t="shared" si="29"/>
        <v>0</v>
      </c>
      <c r="D145" s="13">
        <f t="shared" si="29"/>
        <v>159</v>
      </c>
      <c r="E145" s="13">
        <f t="shared" si="29"/>
        <v>159</v>
      </c>
      <c r="F145" s="13">
        <f t="shared" si="29"/>
        <v>159</v>
      </c>
      <c r="G145" s="13">
        <f t="shared" si="29"/>
        <v>159</v>
      </c>
      <c r="H145" s="14">
        <f t="shared" si="29"/>
        <v>159</v>
      </c>
    </row>
  </sheetData>
  <sheetProtection password="CFD1" sheet="1" objects="1" scenarios="1"/>
  <mergeCells count="7">
    <mergeCell ref="A2:H2"/>
    <mergeCell ref="A3:H3"/>
    <mergeCell ref="A76:B76"/>
    <mergeCell ref="C76:G76"/>
    <mergeCell ref="A75:H75"/>
    <mergeCell ref="A4:B4"/>
    <mergeCell ref="C4:G4"/>
  </mergeCells>
  <phoneticPr fontId="12" type="noConversion"/>
  <conditionalFormatting sqref="J6:N71">
    <cfRule type="containsText" dxfId="0" priority="1" operator="containsText" text="True">
      <formula>NOT(ISERROR(SEARCH("True",J6)))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 DE DATOS</vt:lpstr>
      <vt:lpstr>Bupa MAX</vt:lpstr>
      <vt:lpstr>Tablas</vt:lpstr>
    </vt:vector>
  </TitlesOfParts>
  <Company>Bupa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Galarza</dc:creator>
  <cp:lastModifiedBy>Microsoft Office User</cp:lastModifiedBy>
  <cp:lastPrinted>2012-11-21T19:21:32Z</cp:lastPrinted>
  <dcterms:created xsi:type="dcterms:W3CDTF">2005-02-05T20:47:31Z</dcterms:created>
  <dcterms:modified xsi:type="dcterms:W3CDTF">2021-11-04T20:55:11Z</dcterms:modified>
</cp:coreProperties>
</file>